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320CA9F6-BF6D-4A71-9CC0-E3CDD3107EB5}"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H35" i="31" s="1"/>
  <c r="G30" i="31"/>
  <c r="G35" i="31" s="1"/>
  <c r="G25" i="31"/>
  <c r="H25" i="31"/>
  <c r="H24" i="31"/>
  <c r="G24" i="31"/>
  <c r="S68" i="31"/>
  <c r="S30" i="31"/>
  <c r="S24" i="31"/>
  <c r="S26" i="31" l="1"/>
  <c r="S21" i="31"/>
  <c r="Q68" i="31"/>
  <c r="Q30" i="31"/>
  <c r="Q35" i="31" s="1"/>
  <c r="Q24" i="31"/>
  <c r="Q21" i="31" s="1"/>
  <c r="P69" i="31"/>
  <c r="O69" i="31"/>
  <c r="N69" i="31"/>
  <c r="M69" i="31"/>
  <c r="P35" i="31"/>
  <c r="O35" i="31"/>
  <c r="N35" i="31"/>
  <c r="M35" i="31"/>
  <c r="S34" i="31"/>
  <c r="R34" i="31"/>
  <c r="Q34" i="31"/>
  <c r="P34" i="31"/>
  <c r="O34" i="31"/>
  <c r="N34" i="31"/>
  <c r="M34" i="31"/>
  <c r="T33" i="31"/>
  <c r="S33" i="31"/>
  <c r="R33" i="31"/>
  <c r="Q33" i="31"/>
  <c r="P33" i="31"/>
  <c r="O33" i="31"/>
  <c r="N33" i="31"/>
  <c r="M33" i="31"/>
  <c r="T32" i="31"/>
  <c r="S32" i="31"/>
  <c r="R32" i="31"/>
  <c r="Q32" i="31"/>
  <c r="P32" i="31"/>
  <c r="O32" i="31"/>
  <c r="N32" i="31"/>
  <c r="M32" i="31"/>
  <c r="M31" i="31"/>
  <c r="T30" i="31"/>
  <c r="T35" i="31" s="1"/>
  <c r="R30" i="31"/>
  <c r="R35" i="31" s="1"/>
  <c r="T29" i="31"/>
  <c r="T26" i="31" s="1"/>
  <c r="T31" i="31" s="1"/>
  <c r="P26" i="31"/>
  <c r="P31" i="31" s="1"/>
  <c r="O26" i="31"/>
  <c r="O31" i="31" s="1"/>
  <c r="N26" i="31"/>
  <c r="N31" i="31" s="1"/>
  <c r="M26" i="31"/>
  <c r="T21" i="31"/>
  <c r="R21" i="31"/>
  <c r="P21" i="31"/>
  <c r="O21" i="31"/>
  <c r="N21" i="31"/>
  <c r="M21" i="31"/>
  <c r="R26" i="31" l="1"/>
  <c r="R31" i="31" s="1"/>
  <c r="S31" i="31"/>
  <c r="S35" i="31"/>
  <c r="Q26" i="31"/>
  <c r="Q31" i="31" s="1"/>
  <c r="T34" i="31"/>
  <c r="S21" i="28" l="1"/>
  <c r="T21" i="28"/>
  <c r="U21" i="28" s="1"/>
  <c r="L69" i="31" l="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Z26" i="31"/>
  <c r="Y26" i="31"/>
  <c r="X26" i="31"/>
  <c r="W26" i="31"/>
  <c r="V26" i="31"/>
  <c r="U26" i="31"/>
  <c r="J26" i="31"/>
  <c r="E26" i="31"/>
  <c r="C70" i="22" l="1"/>
  <c r="AC68" i="3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AD35" i="31"/>
  <c r="H26" i="31"/>
  <c r="H31" i="31" s="1"/>
  <c r="AC35" i="31"/>
  <c r="AC26" i="31"/>
  <c r="AC31" i="31" s="1"/>
  <c r="C30" i="31"/>
  <c r="F30" i="31" s="1"/>
  <c r="AD68" i="31"/>
  <c r="D68" i="31" s="1"/>
  <c r="C21" i="31"/>
  <c r="G29" i="31"/>
  <c r="G26" i="31" s="1"/>
  <c r="AC21" i="31"/>
  <c r="AC80" i="31"/>
  <c r="AD29" i="31"/>
  <c r="D29" i="31" s="1"/>
  <c r="AC34" i="31"/>
  <c r="AD26" i="31" l="1"/>
  <c r="AD31" i="31" s="1"/>
  <c r="F26" i="31"/>
  <c r="F31" i="31" s="1"/>
  <c r="F35" i="31"/>
  <c r="D35" i="31"/>
  <c r="D26" i="31"/>
  <c r="C35" i="31"/>
  <c r="C26" i="31"/>
  <c r="C31" i="31" s="1"/>
  <c r="AD24" i="31"/>
  <c r="D24" i="31" s="1"/>
  <c r="C68" i="22"/>
  <c r="G21" i="31"/>
  <c r="G31" i="31"/>
  <c r="G34" i="31"/>
  <c r="AD34" i="31"/>
  <c r="H21" i="31" l="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<sst xmlns="http://schemas.openxmlformats.org/spreadsheetml/2006/main" count="3291" uniqueCount="604">
  <si>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</si>
  <si>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</si>
  <si>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</si>
  <si>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</si>
  <si>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</si>
  <si>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</si>
  <si>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</si>
  <si>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</si>
  <si>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</si>
  <si>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</si>
  <si>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</si>
  <si>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</si>
  <si>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</si>
  <si>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</si>
  <si>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</si>
  <si>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</si>
  <si>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</si>
  <si>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</si>
  <si>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</si>
  <si>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</si>
  <si>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</si>
  <si>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</si>
  <si>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</si>
  <si>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</si>
  <si>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</si>
  <si>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</si>
  <si>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</si>
  <si>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</si>
  <si>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</si>
  <si>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</si>
  <si>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</si>
  <si>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</si>
  <si>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</si>
  <si>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</si>
  <si>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</si>
  <si>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</si>
  <si>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</si>
  <si>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</si>
  <si>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</si>
  <si>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</si>
  <si>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</si>
  <si>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</si>
  <si>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</si>
  <si>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</si>
  <si>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</si>
  <si>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</si>
  <si>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</si>
  <si>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</si>
  <si>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</si>
  <si>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</si>
  <si>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</si>
  <si>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</si>
  <si>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</si>
  <si>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</si>
  <si>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</si>
  <si>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</si>
  <si>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</si>
  <si>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</si>
  <si>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</si>
  <si>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</si>
  <si>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</si>
  <si>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</si>
  <si>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</si>
  <si>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</si>
  <si>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</si>
  <si>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</si>
  <si>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</si>
  <si>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</si>
  <si>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</si>
  <si>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</si>
  <si>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</si>
  <si>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</si>
  <si>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</si>
  <si>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</si>
  <si>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</si>
  <si>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</si>
  <si>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</si>
  <si>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</si>
  <si>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</si>
  <si>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</si>
  <si>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</si>
  <si>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</si>
  <si>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</si>
  <si>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</si>
  <si>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</si>
  <si>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</si>
  <si>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</si>
  <si>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</si>
  <si>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</si>
  <si>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</si>
  <si>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</si>
  <si>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</si>
  <si>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</si>
  <si>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</si>
  <si>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</si>
  <si>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</si>
  <si>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</si>
  <si>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</si>
  <si>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</si>
  <si>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</si>
  <si>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</si>
  <si>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</si>
  <si>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</si>
  <si>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</si>
  <si>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</si>
  <si>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</si>
  <si>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</si>
  <si>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</si>
  <si>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</si>
  <si>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</si>
  <si>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</si>
  <si>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</si>
  <si>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</si>
  <si>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</si>
  <si>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</si>
  <si>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</si>
  <si>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</si>
  <si>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</si>
  <si>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</si>
  <si>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</si>
  <si>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</si>
  <si>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</si>
  <si>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</si>
  <si>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</si>
  <si>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</si>
  <si>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</si>
  <si>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</si>
  <si>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</si>
  <si>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</si>
  <si>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</si>
  <si>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</si>
  <si>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</si>
  <si>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</si>
  <si>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</si>
  <si>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</si>
  <si>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</si>
  <si>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</si>
  <si>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</si>
  <si>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</si>
  <si>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</si>
  <si>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</si>
  <si>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</si>
  <si>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</si>
  <si>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</si>
  <si>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</si>
  <si>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</si>
  <si>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</si>
  <si>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</si>
  <si>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</si>
  <si>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</si>
  <si>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</si>
  <si>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</si>
  <si>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</si>
  <si>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</si>
  <si>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</si>
  <si>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</si>
  <si>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</si>
  <si>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</si>
  <si>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</si>
  <si>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</si>
  <si>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</si>
  <si>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</si>
  <si>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</si>
  <si>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</si>
  <si>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</si>
  <si>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</si>
  <si>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</si>
  <si>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</si>
  <si>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</si>
  <si>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</si>
  <si>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</si>
  <si>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</si>
  <si>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</si>
  <si>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</si>
  <si>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</si>
  <si>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</si>
  <si>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</si>
  <si>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</si>
  <si>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</si>
  <si>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</si>
  <si>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</si>
  <si>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</si>
  <si>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</si>
  <si>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</si>
  <si>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</si>
  <si>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</si>
  <si>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</si>
  <si>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</si>
  <si>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</si>
  <si>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</si>
  <si>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</si>
  <si>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</si>
  <si>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</si>
  <si>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</si>
  <si>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</si>
  <si>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</si>
  <si>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</si>
  <si>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</si>
  <si>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</si>
  <si>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</si>
  <si>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</si>
  <si>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</si>
  <si>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</si>
  <si>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</si>
  <si>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</si>
  <si>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</si>
  <si>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</si>
  <si>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</si>
  <si>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</si>
  <si>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</si>
  <si>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</si>
  <si>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</si>
  <si>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</si>
  <si>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</si>
  <si>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</si>
  <si>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</si>
  <si>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</si>
  <si>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</si>
  <si>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</si>
  <si>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</si>
  <si>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</si>
  <si>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</si>
  <si>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</si>
  <si>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</si>
  <si>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</si>
  <si>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</si>
  <si>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</si>
  <si>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</si>
  <si>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</si>
  <si>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</si>
  <si>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</si>
  <si>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</si>
  <si>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</si>
  <si>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</si>
  <si>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</si>
  <si>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</si>
  <si>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</si>
  <si>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</si>
  <si>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</si>
  <si>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</si>
  <si>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</si>
  <si>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</si>
  <si>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</si>
  <si>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</si>
  <si>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</si>
  <si>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</si>
  <si>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</si>
  <si>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</si>
  <si>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</si>
  <si>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</si>
  <si>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</si>
  <si>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</si>
  <si>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</si>
  <si>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</si>
  <si>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</si>
  <si>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</si>
  <si>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</si>
  <si>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</si>
  <si>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</si>
  <si>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</si>
  <si>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</si>
  <si>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</si>
  <si>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</si>
  <si>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</si>
  <si>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</si>
  <si>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</si>
  <si>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</si>
  <si>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</si>
  <si>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</si>
  <si>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</si>
  <si>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</si>
  <si>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</si>
  <si>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</si>
  <si>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</si>
  <si>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</si>
  <si>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</si>
  <si>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</si>
  <si>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</si>
  <si>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</si>
  <si>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</si>
  <si>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</si>
  <si>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</si>
  <si>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</si>
  <si>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</si>
  <si>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</si>
  <si>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</si>
  <si>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</si>
  <si>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</si>
  <si>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</si>
  <si>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</si>
  <si>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</si>
  <si>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</si>
  <si>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</si>
  <si>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</si>
  <si>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</si>
  <si>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</si>
  <si>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</si>
  <si>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</si>
  <si>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</si>
  <si>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</si>
  <si>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</si>
  <si>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</si>
  <si>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</si>
  <si>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</si>
  <si>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</si>
  <si>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</si>
  <si>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</si>
  <si>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</si>
  <si>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</si>
  <si>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</si>
  <si>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</si>
  <si>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</si>
  <si>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</si>
  <si>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</si>
  <si>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</si>
  <si>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</si>
  <si>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</si>
  <si>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</si>
  <si>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</si>
  <si>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</si>
  <si>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</si>
  <si>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</si>
  <si>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</si>
  <si>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</si>
  <si>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</si>
  <si>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</si>
  <si>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</si>
  <si>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</si>
  <si>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</si>
  <si>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</si>
  <si>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</si>
  <si>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</si>
  <si>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</si>
  <si>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</si>
  <si>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</si>
  <si>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</si>
  <si>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</si>
  <si>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</si>
  <si>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</si>
  <si>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</si>
  <si>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</si>
  <si>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</si>
  <si>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</si>
  <si>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</si>
  <si>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</si>
  <si>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</si>
  <si>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</si>
  <si>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</si>
  <si>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</si>
  <si>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</si>
  <si>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</si>
  <si>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</si>
  <si>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</si>
  <si>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</si>
  <si>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</si>
  <si>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</si>
  <si>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</si>
  <si>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</si>
  <si>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</si>
  <si>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</si>
  <si>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</si>
  <si>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</si>
  <si>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</si>
  <si>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</si>
  <si>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</si>
  <si>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</si>
  <si>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</si>
  <si>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</si>
  <si>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</si>
  <si>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</si>
  <si>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</si>
  <si>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</si>
  <si>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</si>
  <si>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</si>
  <si>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</si>
  <si>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</si>
  <si>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</si>
  <si>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</si>
  <si>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</si>
  <si>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</si>
  <si>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</si>
  <si>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</si>
  <si>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</si>
  <si>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</si>
  <si>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</si>
  <si>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</si>
  <si>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</si>
  <si>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</si>
  <si>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</si>
  <si>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</si>
  <si>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</si>
  <si>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</si>
  <si>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</si>
  <si>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</si>
  <si>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</si>
  <si>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</si>
  <si>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</si>
  <si>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</si>
  <si>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</si>
  <si>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</si>
  <si>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</si>
  <si>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</si>
  <si>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</si>
  <si>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</si>
  <si>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</si>
  <si>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</si>
  <si>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</si>
  <si>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</si>
  <si>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</si>
  <si>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</si>
  <si>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</si>
  <si>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</si>
  <si>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</si>
  <si>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</si>
  <si>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</si>
  <si>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</si>
  <si>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</si>
  <si>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</si>
  <si>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</si>
  <si>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</si>
  <si>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</si>
  <si>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</si>
  <si>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</si>
  <si>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</si>
  <si>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</si>
  <si>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</si>
  <si>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</si>
  <si>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</si>
  <si>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</si>
  <si>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</si>
  <si>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</si>
  <si>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</si>
  <si>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</si>
  <si>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</si>
  <si>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</si>
  <si>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</si>
  <si>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</si>
  <si>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</si>
  <si>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</si>
  <si>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</si>
  <si>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</si>
  <si>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</si>
  <si>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</si>
  <si>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</si>
  <si>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</si>
  <si>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</si>
  <si>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</si>
  <si>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</si>
  <si>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</si>
  <si>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</si>
  <si>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</si>
  <si>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</si>
  <si>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</si>
  <si>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</si>
  <si>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</si>
  <si>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</si>
  <si>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</si>
  <si>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</si>
  <si>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</si>
  <si>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</si>
  <si>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</si>
  <si>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</si>
  <si>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</si>
  <si>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</si>
  <si>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</si>
  <si>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</si>
  <si>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</si>
  <si>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</si>
  <si>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</si>
  <si>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</si>
  <si>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</si>
  <si>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</si>
  <si>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</si>
  <si>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</si>
  <si>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</si>
  <si>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</si>
  <si>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</si>
  <si>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</si>
  <si>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</si>
  <si>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</si>
  <si>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</si>
  <si>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</si>
  <si>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</si>
  <si>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</si>
  <si>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</si>
  <si>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</si>
  <si>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</si>
  <si>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</si>
  <si>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</si>
  <si>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</si>
  <si>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</si>
  <si>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</si>
  <si>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</si>
  <si>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</si>
  <si>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</si>
  <si>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</si>
  <si>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</si>
  <si>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</si>
  <si>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</si>
  <si>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</si>
  <si>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</si>
  <si>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</si>
  <si>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</si>
  <si>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</si>
  <si>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</si>
  <si>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</si>
  <si>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</si>
  <si>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</si>
  <si>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</si>
  <si>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</si>
  <si>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</si>
  <si>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</si>
  <si>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</si>
  <si>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</si>
  <si>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</si>
  <si>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</si>
  <si>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</si>
  <si>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</si>
  <si>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</si>
  <si>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</si>
  <si>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</si>
  <si>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</si>
  <si>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</si>
  <si>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</si>
  <si>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</si>
  <si>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</si>
  <si>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</si>
  <si>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</si>
  <si>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</si>
  <si>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</si>
  <si>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</si>
  <si>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</si>
  <si>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</si>
  <si>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</si>
  <si>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</si>
  <si>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</si>
  <si>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</si>
  <si>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</si>
  <si>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</si>
  <si>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</si>
  <si>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</si>
  <si>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</si>
  <si>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</si>
  <si>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</si>
  <si>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</si>
  <si>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</si>
  <si>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</si>
  <si>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</si>
  <si>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</si>
  <si>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</si>
  <si>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</si>
  <si>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</si>
  <si>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</si>
  <si>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</si>
  <si>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</si>
  <si>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</si>
  <si>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</si>
  <si>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</si>
  <si>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</si>
  <si>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</si>
  <si>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</si>
  <si>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</si>
  <si>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</si>
  <si>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</si>
  <si>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</si>
  <si>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</si>
  <si>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</si>
  <si>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</si>
  <si>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</si>
  <si>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</si>
  <si>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</si>
  <si>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</si>
  <si>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</si>
  <si>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</si>
  <si>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</si>
  <si>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</si>
  <si>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</si>
  <si>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</si>
  <si>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</si>
  <si>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</si>
  <si>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</si>
  <si>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</si>
  <si>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</si>
  <si>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</si>
  <si>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Приведениее функциональных возможностей системы в соответствие с изменениями федерального и регионального законодательства в течение 2025 - 2028 годов</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</si>
  <si>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ООО «СИГМА» с 2005 года оказывает услуги АО «Петербургская сбытовая компания» в части сопровождения и модернизации биллинговых систем, регулярно выходит с инициативными предложениями не только по развитию ИТ-инфраструктуры, но и оптимизации бизнес-процессов и организации новых сервисов, предоставляемых нашей компанией потребителям.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2025 - 2028 годах.</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</si>
  <si>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</si>
  <si>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O_15.26.0296</t>
  </si>
  <si>
    <t>Модернизация системы «Единый биллинг юридических лиц. Импортозамещенная конфигурация» в 2026 году , объект НМА 1 шт.</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</si>
  <si>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в течение  2026 года</t>
  </si>
  <si>
    <t>Полная стоимость проекта с учётом двух регионов присутствия -15 308 тыс. руб.</t>
  </si>
  <si>
    <t>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</si>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</sst>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2">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0">
          <cell r="U50">
            <v>5.7481632561589393</v>
          </cell>
          <cell r="X50">
            <v>5.7481632561589393</v>
          </cell>
        </row>
      </sheetData>
      <sheetData sheetId="1">
        <row r="50">
          <cell r="P50">
            <v>4.7901360464268112</v>
          </cell>
        </row>
      </sheetData>
      <sheetData sheetId="2"/>
      <sheetData sheetId="3">
        <row r="50">
          <cell r="K50">
            <v>4.7901360464268112</v>
          </cell>
          <cell r="M50" t="str">
            <v>нд</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O29" t="str">
            <v>нд</v>
          </cell>
        </row>
        <row r="30">
          <cell r="M30" t="str">
            <v>нд</v>
          </cell>
          <cell r="O30" t="str">
            <v>нд</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2">
          <cell r="R22">
            <v>4103.4317959744767</v>
          </cell>
          <cell r="AD22">
            <v>3419.526496645396</v>
          </cell>
          <cell r="AU22">
            <v>3419.526496645396</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56" style="70" customWidth="1"/>
    <col min="7" max="16384" width="9.140625" style="70"/>
  </cols>
  <sheetData>
    <row r="1" spans="1:6" ht="15.75" x14ac:dyDescent="0.25">
      <c r="A1" s="243" t="s">
        <v>423</v>
      </c>
      <c r="B1" s="243"/>
      <c r="C1" s="243"/>
      <c r="D1" s="89"/>
      <c r="E1" s="89"/>
      <c r="F1" s="89"/>
    </row>
    <row r="2" spans="1:6" ht="20.25" x14ac:dyDescent="0.25">
      <c r="A2" s="244" t="s">
        <v>407</v>
      </c>
      <c r="B2" s="244"/>
      <c r="C2" s="244"/>
      <c r="D2" s="89"/>
      <c r="E2" s="89"/>
      <c r="F2" s="89"/>
    </row>
    <row r="3" spans="1:6" ht="18.75" x14ac:dyDescent="0.25">
      <c r="A3" s="245"/>
      <c r="B3" s="245"/>
      <c r="C3" s="245"/>
      <c r="D3" s="89"/>
      <c r="E3" s="89"/>
      <c r="F3" s="89"/>
    </row>
    <row r="4" spans="1:6" x14ac:dyDescent="0.25">
      <c r="A4" s="246" t="s">
        <v>433</v>
      </c>
      <c r="B4" s="246"/>
      <c r="C4" s="246"/>
      <c r="D4" s="89"/>
      <c r="E4" s="89"/>
      <c r="F4" s="89"/>
    </row>
    <row r="5" spans="1:6" ht="15.75" x14ac:dyDescent="0.25">
      <c r="A5" s="247" t="s">
        <v>408</v>
      </c>
      <c r="B5" s="247"/>
      <c r="C5" s="247"/>
      <c r="D5" s="89"/>
      <c r="E5" s="89"/>
      <c r="F5" s="89"/>
    </row>
    <row r="6" spans="1:6" ht="15.75" x14ac:dyDescent="0.25">
      <c r="A6" s="240"/>
      <c r="B6" s="240"/>
      <c r="C6" s="240"/>
      <c r="D6" s="89"/>
      <c r="E6" s="89"/>
      <c r="F6" s="89"/>
    </row>
    <row r="7" spans="1:6" ht="15.75" x14ac:dyDescent="0.25">
      <c r="A7" s="242">
        <v>7841322249</v>
      </c>
      <c r="B7" s="242"/>
      <c r="C7" s="242"/>
      <c r="D7" s="89"/>
      <c r="E7" s="89"/>
      <c r="F7" s="89"/>
    </row>
    <row r="8" spans="1:6" ht="15.75" x14ac:dyDescent="0.25">
      <c r="A8" s="240" t="s">
        <v>412</v>
      </c>
      <c r="B8" s="240"/>
      <c r="C8" s="240"/>
      <c r="D8" s="89"/>
      <c r="E8" s="89"/>
      <c r="F8" s="89"/>
    </row>
    <row r="9" spans="1:6" ht="15.75" x14ac:dyDescent="0.25">
      <c r="A9" s="87"/>
      <c r="B9" s="87"/>
      <c r="C9" s="87"/>
      <c r="D9" s="89"/>
      <c r="E9" s="89"/>
      <c r="F9" s="89"/>
    </row>
    <row r="10" spans="1:6" ht="18.75" x14ac:dyDescent="0.25">
      <c r="A10" s="239" t="s">
        <v>413</v>
      </c>
      <c r="B10" s="239"/>
      <c r="C10" s="239"/>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587</v>
      </c>
      <c r="D13" s="89"/>
      <c r="E13" s="89"/>
      <c r="F13" s="89"/>
    </row>
    <row r="14" spans="1:6" ht="47.25" x14ac:dyDescent="0.25">
      <c r="A14" s="84">
        <v>2</v>
      </c>
      <c r="B14" s="85" t="s">
        <v>415</v>
      </c>
      <c r="C14" s="1" t="s">
        <v>588</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1" t="s">
        <v>421</v>
      </c>
      <c r="B20" s="241"/>
      <c r="C20" s="241"/>
      <c r="D20" s="241"/>
      <c r="E20" s="241"/>
      <c r="F20" s="241"/>
    </row>
    <row r="21" spans="1:6" ht="47.25" x14ac:dyDescent="0.25">
      <c r="A21" s="86" t="s">
        <v>96</v>
      </c>
      <c r="B21" s="86" t="s">
        <v>424</v>
      </c>
      <c r="C21" s="86" t="s">
        <v>425</v>
      </c>
      <c r="D21" s="86" t="s">
        <v>422</v>
      </c>
      <c r="E21" s="86" t="s">
        <v>419</v>
      </c>
      <c r="F21" s="86" t="s">
        <v>420</v>
      </c>
    </row>
    <row r="22" spans="1:6" ht="94.5" x14ac:dyDescent="0.25">
      <c r="A22" s="234">
        <v>1</v>
      </c>
      <c r="B22" s="234" t="s">
        <v>435</v>
      </c>
      <c r="C22" s="238" t="s">
        <v>579</v>
      </c>
      <c r="D22" s="235">
        <v>45625</v>
      </c>
      <c r="E22" s="236" t="s">
        <v>580</v>
      </c>
      <c r="F22" s="237" t="s">
        <v>581</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11" priority="29">
      <formula>ISBLANK($A$4)</formula>
    </cfRule>
  </conditionalFormatting>
  <conditionalFormatting sqref="A7:C7">
    <cfRule type="expression" dxfId="110" priority="23">
      <formula>ISBLANK($A$7)</formula>
    </cfRule>
  </conditionalFormatting>
  <conditionalFormatting sqref="C15 A22:B22">
    <cfRule type="expression" dxfId="109" priority="22">
      <formula>ISBLANK(A15)</formula>
    </cfRule>
  </conditionalFormatting>
  <conditionalFormatting sqref="C16:C17">
    <cfRule type="expression" dxfId="108"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3:XFD1048576 A22:B22 G22:XFD22 A15:XFD21 A13:B14 D13:XFD14">
    <cfRule type="expression" dxfId="107" priority="17">
      <formula>CELL("защита",A1)</formula>
    </cfRule>
  </conditionalFormatting>
  <conditionalFormatting sqref="A23:F1048576">
    <cfRule type="expression" dxfId="106" priority="18">
      <formula>ISBLANK(A23)</formula>
    </cfRule>
  </conditionalFormatting>
  <conditionalFormatting sqref="C22:F22">
    <cfRule type="expression" dxfId="105" priority="5">
      <formula>CELL("защита",C22)</formula>
    </cfRule>
  </conditionalFormatting>
  <conditionalFormatting sqref="C22:F22">
    <cfRule type="expression" dxfId="104" priority="6">
      <formula>ISBLANK(C22)</formula>
    </cfRule>
  </conditionalFormatting>
  <conditionalFormatting sqref="C13">
    <cfRule type="expression" dxfId="103" priority="4">
      <formula>ISBLANK(C13)</formula>
    </cfRule>
  </conditionalFormatting>
  <conditionalFormatting sqref="C13">
    <cfRule type="expression" dxfId="102" priority="3">
      <formula>CELL("защита",C13)</formula>
    </cfRule>
  </conditionalFormatting>
  <conditionalFormatting sqref="C14">
    <cfRule type="expression" dxfId="101" priority="2">
      <formula>ISBLANK(C14)</formula>
    </cfRule>
  </conditionalFormatting>
  <conditionalFormatting sqref="C14">
    <cfRule type="expression" dxfId="100"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5" customFormat="1" ht="18.75" customHeight="1"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8" t="s">
        <v>272</v>
      </c>
      <c r="AC18" s="98" t="s">
        <v>273</v>
      </c>
      <c r="AD18" s="99" t="s">
        <v>88</v>
      </c>
      <c r="AE18" s="99" t="s">
        <v>29</v>
      </c>
      <c r="AF18" s="99" t="s">
        <v>28</v>
      </c>
      <c r="AG18" s="277" t="s">
        <v>283</v>
      </c>
      <c r="AH18" s="291" t="s">
        <v>276</v>
      </c>
      <c r="AI18" s="291"/>
      <c r="AJ18" s="290" t="s">
        <v>277</v>
      </c>
      <c r="AK18" s="290"/>
    </row>
    <row r="19" spans="1:131" ht="51.75" customHeight="1" x14ac:dyDescent="0.25">
      <c r="A19" s="276"/>
      <c r="B19" s="99" t="s">
        <v>274</v>
      </c>
      <c r="C19" s="99" t="s">
        <v>275</v>
      </c>
      <c r="D19" s="285"/>
      <c r="E19" s="99" t="s">
        <v>274</v>
      </c>
      <c r="F19" s="99" t="s">
        <v>275</v>
      </c>
      <c r="G19" s="108" t="s">
        <v>217</v>
      </c>
      <c r="H19" s="109" t="s">
        <v>187</v>
      </c>
      <c r="I19" s="285"/>
      <c r="J19" s="285"/>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5"/>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4" priority="1">
      <formula>CELL("защита",A1)</formula>
    </cfRule>
  </conditionalFormatting>
  <conditionalFormatting sqref="A21:AK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c r="Y2" s="51"/>
      <c r="Z2" s="51"/>
    </row>
    <row r="3" spans="1:26"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c r="Y6" s="51"/>
      <c r="Z6" s="51"/>
    </row>
    <row r="7" spans="1:26" s="55" customFormat="1" ht="18.75" x14ac:dyDescent="0.2">
      <c r="A7" s="258" t="str">
        <f>'2'!A7:C7</f>
        <v>O_15.26.0296</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72" priority="1">
      <formula>CELL("защита",A1)</formula>
    </cfRule>
  </conditionalFormatting>
  <conditionalFormatting sqref="A20:O1048576">
    <cfRule type="expression" dxfId="7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F49" sqref="F49"/>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408</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O_15.26.0296</v>
      </c>
      <c r="B7" s="346"/>
      <c r="C7" s="346"/>
      <c r="D7" s="346"/>
      <c r="E7" s="346"/>
      <c r="F7" s="346"/>
      <c r="G7" s="346"/>
      <c r="H7" s="346"/>
      <c r="I7" s="346"/>
      <c r="J7" s="346"/>
    </row>
    <row r="8" spans="1:10" x14ac:dyDescent="0.2">
      <c r="A8" s="341" t="s">
        <v>409</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346"/>
      <c r="C10" s="346"/>
      <c r="D10" s="346"/>
      <c r="E10" s="346"/>
      <c r="F10" s="346"/>
      <c r="G10" s="346"/>
      <c r="H10" s="346"/>
      <c r="I10" s="346"/>
      <c r="J10" s="346"/>
    </row>
    <row r="11" spans="1:10" x14ac:dyDescent="0.2">
      <c r="A11" s="341" t="s">
        <v>410</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331</v>
      </c>
      <c r="H17" s="351" t="s">
        <v>332</v>
      </c>
      <c r="I17" s="348" t="s">
        <v>65</v>
      </c>
      <c r="J17" s="350" t="s">
        <v>78</v>
      </c>
    </row>
    <row r="18" spans="1:10" ht="58.5" customHeight="1" x14ac:dyDescent="0.2">
      <c r="A18" s="347"/>
      <c r="B18" s="348"/>
      <c r="C18" s="355" t="s">
        <v>298</v>
      </c>
      <c r="D18" s="355"/>
      <c r="E18" s="356" t="s">
        <v>557</v>
      </c>
      <c r="F18" s="357"/>
      <c r="G18" s="349"/>
      <c r="H18" s="352"/>
      <c r="I18" s="348"/>
      <c r="J18" s="350"/>
    </row>
    <row r="19" spans="1:10" ht="63.75" customHeight="1" x14ac:dyDescent="0.2">
      <c r="A19" s="347"/>
      <c r="B19" s="348"/>
      <c r="C19" s="163" t="s">
        <v>299</v>
      </c>
      <c r="D19" s="163" t="s">
        <v>300</v>
      </c>
      <c r="E19" s="163" t="s">
        <v>299</v>
      </c>
      <c r="F19" s="163" t="s">
        <v>300</v>
      </c>
      <c r="G19" s="349"/>
      <c r="H19" s="353"/>
      <c r="I19" s="348"/>
      <c r="J19" s="35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46023</v>
      </c>
      <c r="D47" s="205">
        <v>46387</v>
      </c>
      <c r="E47" s="204">
        <v>46023</v>
      </c>
      <c r="F47" s="205">
        <v>46387</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70" priority="5">
      <formula>CELL("защита",A1)</formula>
    </cfRule>
  </conditionalFormatting>
  <conditionalFormatting sqref="C21:J54">
    <cfRule type="expression" dxfId="69" priority="4">
      <formula>ISBLANK(C21)</formula>
    </cfRule>
  </conditionalFormatting>
  <conditionalFormatting sqref="C21:J54">
    <cfRule type="expression" dxfId="6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G29" sqref="G2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5"/>
      <c r="B1" s="385"/>
      <c r="C1" s="385"/>
      <c r="D1" s="385"/>
      <c r="E1" s="385"/>
      <c r="F1" s="385"/>
      <c r="G1" s="385"/>
      <c r="H1" s="385"/>
      <c r="I1" s="385"/>
      <c r="J1" s="385"/>
      <c r="K1" s="385"/>
      <c r="L1" s="385"/>
      <c r="M1" s="224"/>
      <c r="N1" s="224"/>
      <c r="O1" s="224"/>
      <c r="P1" s="224"/>
      <c r="Q1" s="224"/>
      <c r="R1" s="224"/>
      <c r="S1" s="224"/>
      <c r="T1" s="224"/>
      <c r="U1" s="224"/>
      <c r="V1" s="224"/>
      <c r="W1" s="224"/>
      <c r="X1" s="224"/>
      <c r="Y1" s="181"/>
      <c r="Z1" s="181"/>
      <c r="AA1" s="181"/>
      <c r="AB1" s="181"/>
      <c r="AC1" s="181"/>
      <c r="AD1" s="181"/>
      <c r="AE1" s="181"/>
    </row>
    <row r="2" spans="1:31" x14ac:dyDescent="0.2">
      <c r="A2" s="386" t="s">
        <v>0</v>
      </c>
      <c r="B2" s="386"/>
      <c r="C2" s="386"/>
      <c r="D2" s="386"/>
      <c r="E2" s="386"/>
      <c r="F2" s="386"/>
      <c r="G2" s="386"/>
      <c r="H2" s="386"/>
      <c r="I2" s="386"/>
      <c r="J2" s="386"/>
      <c r="K2" s="386"/>
      <c r="L2" s="386"/>
      <c r="M2" s="225"/>
      <c r="N2" s="225"/>
      <c r="O2" s="225"/>
      <c r="P2" s="225"/>
      <c r="Q2" s="225"/>
      <c r="R2" s="225"/>
      <c r="S2" s="225"/>
      <c r="T2" s="225"/>
      <c r="U2" s="225"/>
      <c r="V2" s="225"/>
      <c r="W2" s="225"/>
      <c r="X2" s="225"/>
      <c r="Y2" s="183"/>
      <c r="Z2" s="183"/>
      <c r="AA2" s="183"/>
      <c r="AB2" s="183"/>
      <c r="AC2" s="183"/>
      <c r="AD2" s="183"/>
      <c r="AE2" s="183"/>
    </row>
    <row r="3" spans="1:31" x14ac:dyDescent="0.2">
      <c r="A3" s="384"/>
      <c r="B3" s="384"/>
      <c r="C3" s="384"/>
      <c r="D3" s="384"/>
      <c r="E3" s="384"/>
      <c r="F3" s="384"/>
      <c r="G3" s="384"/>
      <c r="H3" s="384"/>
      <c r="I3" s="384"/>
      <c r="J3" s="384"/>
      <c r="K3" s="384"/>
      <c r="L3" s="384"/>
      <c r="M3" s="223"/>
      <c r="N3" s="223"/>
      <c r="O3" s="223"/>
      <c r="P3" s="223"/>
      <c r="Q3" s="223"/>
      <c r="R3" s="223"/>
      <c r="S3" s="223"/>
      <c r="T3" s="223"/>
      <c r="U3" s="223"/>
      <c r="V3" s="223"/>
      <c r="W3" s="223"/>
      <c r="X3" s="223"/>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2"/>
      <c r="N4" s="222"/>
      <c r="O4" s="222"/>
      <c r="P4" s="222"/>
      <c r="Q4" s="222"/>
      <c r="R4" s="222"/>
      <c r="S4" s="222"/>
      <c r="T4" s="222"/>
      <c r="U4" s="222"/>
      <c r="V4" s="222"/>
      <c r="W4" s="222"/>
      <c r="X4" s="222"/>
      <c r="Y4" s="184"/>
      <c r="Z4" s="184"/>
      <c r="AA4" s="184"/>
      <c r="AB4" s="184"/>
      <c r="AC4" s="184"/>
      <c r="AD4" s="184"/>
      <c r="AE4" s="184"/>
    </row>
    <row r="5" spans="1:31" x14ac:dyDescent="0.2">
      <c r="A5" s="387" t="s">
        <v>408</v>
      </c>
      <c r="B5" s="387"/>
      <c r="C5" s="387"/>
      <c r="D5" s="387"/>
      <c r="E5" s="387"/>
      <c r="F5" s="387"/>
      <c r="G5" s="387"/>
      <c r="H5" s="387"/>
      <c r="I5" s="387"/>
      <c r="J5" s="387"/>
      <c r="K5" s="387"/>
      <c r="L5" s="387"/>
      <c r="M5" s="222"/>
      <c r="N5" s="222"/>
      <c r="O5" s="222"/>
      <c r="P5" s="222"/>
      <c r="Q5" s="222"/>
      <c r="R5" s="222"/>
      <c r="S5" s="222"/>
      <c r="T5" s="222"/>
      <c r="U5" s="222"/>
      <c r="V5" s="222"/>
      <c r="W5" s="222"/>
      <c r="X5" s="222"/>
      <c r="Y5" s="184"/>
      <c r="Z5" s="184"/>
      <c r="AA5" s="184"/>
      <c r="AB5" s="184"/>
      <c r="AC5" s="184"/>
      <c r="AD5" s="184"/>
      <c r="AE5" s="184"/>
    </row>
    <row r="6" spans="1:31" x14ac:dyDescent="0.2">
      <c r="A6" s="384"/>
      <c r="B6" s="384"/>
      <c r="C6" s="384"/>
      <c r="D6" s="384"/>
      <c r="E6" s="384"/>
      <c r="F6" s="384"/>
      <c r="G6" s="384"/>
      <c r="H6" s="384"/>
      <c r="I6" s="384"/>
      <c r="J6" s="384"/>
      <c r="K6" s="384"/>
      <c r="L6" s="384"/>
      <c r="M6" s="223"/>
      <c r="N6" s="223"/>
      <c r="O6" s="223"/>
      <c r="P6" s="223"/>
      <c r="Q6" s="223"/>
      <c r="R6" s="223"/>
      <c r="S6" s="223"/>
      <c r="T6" s="223"/>
      <c r="U6" s="223"/>
      <c r="V6" s="223"/>
      <c r="W6" s="223"/>
      <c r="X6" s="223"/>
      <c r="Y6" s="184"/>
      <c r="Z6" s="184"/>
      <c r="AA6" s="184"/>
      <c r="AB6" s="184"/>
      <c r="AC6" s="184"/>
      <c r="AD6" s="184"/>
      <c r="AE6" s="184"/>
    </row>
    <row r="7" spans="1:31" x14ac:dyDescent="0.2">
      <c r="A7" s="362" t="str">
        <f>'2'!A7:C7</f>
        <v>O_15.26.0296</v>
      </c>
      <c r="B7" s="362"/>
      <c r="C7" s="362"/>
      <c r="D7" s="362"/>
      <c r="E7" s="362"/>
      <c r="F7" s="362"/>
      <c r="G7" s="362"/>
      <c r="H7" s="362"/>
      <c r="I7" s="362"/>
      <c r="J7" s="362"/>
      <c r="K7" s="362"/>
      <c r="L7" s="362"/>
      <c r="M7" s="222"/>
      <c r="N7" s="222"/>
      <c r="O7" s="222"/>
      <c r="P7" s="222"/>
      <c r="Q7" s="222"/>
      <c r="R7" s="222"/>
      <c r="S7" s="222"/>
      <c r="T7" s="222"/>
      <c r="U7" s="222"/>
      <c r="V7" s="222"/>
      <c r="W7" s="222"/>
      <c r="X7" s="222"/>
      <c r="Y7" s="184"/>
      <c r="Z7" s="184"/>
      <c r="AA7" s="184"/>
      <c r="AB7" s="184"/>
      <c r="AC7" s="184"/>
      <c r="AD7" s="184"/>
      <c r="AE7" s="184"/>
    </row>
    <row r="8" spans="1:31" x14ac:dyDescent="0.2">
      <c r="A8" s="387" t="s">
        <v>409</v>
      </c>
      <c r="B8" s="387"/>
      <c r="C8" s="387"/>
      <c r="D8" s="387"/>
      <c r="E8" s="387"/>
      <c r="F8" s="387"/>
      <c r="G8" s="387"/>
      <c r="H8" s="387"/>
      <c r="I8" s="387"/>
      <c r="J8" s="387"/>
      <c r="K8" s="387"/>
      <c r="L8" s="387"/>
      <c r="M8" s="222"/>
      <c r="N8" s="222"/>
      <c r="O8" s="222"/>
      <c r="P8" s="222"/>
      <c r="Q8" s="222"/>
      <c r="R8" s="222"/>
      <c r="S8" s="222"/>
      <c r="T8" s="222"/>
      <c r="U8" s="222"/>
      <c r="V8" s="222"/>
      <c r="W8" s="222"/>
      <c r="X8" s="222"/>
      <c r="Y8" s="184"/>
      <c r="Z8" s="184"/>
      <c r="AA8" s="184"/>
      <c r="AB8" s="184"/>
      <c r="AC8" s="184"/>
      <c r="AD8" s="184"/>
      <c r="AE8" s="184"/>
    </row>
    <row r="9" spans="1:31" x14ac:dyDescent="0.2">
      <c r="A9" s="343"/>
      <c r="B9" s="343"/>
      <c r="C9" s="343"/>
      <c r="D9" s="343"/>
      <c r="E9" s="343"/>
      <c r="F9" s="343"/>
      <c r="G9" s="343"/>
      <c r="H9" s="343"/>
      <c r="I9" s="343"/>
      <c r="J9" s="343"/>
      <c r="K9" s="343"/>
      <c r="L9" s="343"/>
      <c r="M9" s="222"/>
      <c r="N9" s="222"/>
      <c r="O9" s="222"/>
      <c r="P9" s="222"/>
      <c r="Q9" s="222"/>
      <c r="R9" s="222"/>
      <c r="S9" s="222"/>
      <c r="T9" s="222"/>
      <c r="U9" s="222"/>
      <c r="V9" s="222"/>
      <c r="W9" s="222"/>
      <c r="X9" s="222"/>
      <c r="Y9" s="184"/>
      <c r="Z9" s="184"/>
      <c r="AA9" s="184"/>
      <c r="AB9" s="184"/>
      <c r="AC9" s="184"/>
      <c r="AD9" s="184"/>
      <c r="AE9" s="184"/>
    </row>
    <row r="10" spans="1:31" x14ac:dyDescent="0.2">
      <c r="A10" s="362" t="str">
        <f>'2'!A10:C10</f>
        <v>Модернизация системы «Единый биллинг юридических лиц. Импортозамещенная конфигурация» в 2026 году , объект НМА 1 шт.</v>
      </c>
      <c r="B10" s="362"/>
      <c r="C10" s="362"/>
      <c r="D10" s="362"/>
      <c r="E10" s="362"/>
      <c r="F10" s="362"/>
      <c r="G10" s="362"/>
      <c r="H10" s="362"/>
      <c r="I10" s="362"/>
      <c r="J10" s="362"/>
      <c r="K10" s="362"/>
      <c r="L10" s="362"/>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7" t="s">
        <v>410</v>
      </c>
      <c r="B11" s="387"/>
      <c r="C11" s="387"/>
      <c r="D11" s="387"/>
      <c r="E11" s="387"/>
      <c r="F11" s="387"/>
      <c r="G11" s="387"/>
      <c r="H11" s="387"/>
      <c r="I11" s="387"/>
      <c r="J11" s="387"/>
      <c r="K11" s="387"/>
      <c r="L11" s="387"/>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4" t="s">
        <v>455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8" t="s">
        <v>457</v>
      </c>
      <c r="D17" s="348"/>
      <c r="E17" s="368" t="s">
        <v>576</v>
      </c>
      <c r="F17" s="371" t="s">
        <v>458</v>
      </c>
      <c r="G17" s="372"/>
      <c r="H17" s="373"/>
      <c r="I17" s="359" t="s">
        <v>459</v>
      </c>
      <c r="J17" s="360"/>
      <c r="K17" s="360"/>
      <c r="L17" s="361"/>
      <c r="M17" s="359" t="s">
        <v>568</v>
      </c>
      <c r="N17" s="360"/>
      <c r="O17" s="360"/>
      <c r="P17" s="361"/>
      <c r="Q17" s="359" t="s">
        <v>569</v>
      </c>
      <c r="R17" s="360"/>
      <c r="S17" s="360"/>
      <c r="T17" s="361"/>
      <c r="U17" s="359" t="s">
        <v>570</v>
      </c>
      <c r="V17" s="360"/>
      <c r="W17" s="360"/>
      <c r="X17" s="361"/>
      <c r="Y17" s="359" t="s">
        <v>577</v>
      </c>
      <c r="Z17" s="360"/>
      <c r="AA17" s="360"/>
      <c r="AB17" s="361"/>
      <c r="AC17" s="377" t="s">
        <v>460</v>
      </c>
      <c r="AD17" s="378"/>
      <c r="AE17" s="381" t="s">
        <v>461</v>
      </c>
      <c r="AF17" s="186"/>
      <c r="AG17" s="186"/>
    </row>
    <row r="18" spans="1:33" ht="48" customHeight="1" x14ac:dyDescent="0.2">
      <c r="A18" s="366"/>
      <c r="B18" s="366"/>
      <c r="C18" s="348"/>
      <c r="D18" s="348"/>
      <c r="E18" s="369"/>
      <c r="F18" s="374"/>
      <c r="G18" s="375"/>
      <c r="H18" s="376"/>
      <c r="I18" s="358" t="s">
        <v>462</v>
      </c>
      <c r="J18" s="358"/>
      <c r="K18" s="358" t="s">
        <v>463</v>
      </c>
      <c r="L18" s="358"/>
      <c r="M18" s="358" t="s">
        <v>462</v>
      </c>
      <c r="N18" s="358"/>
      <c r="O18" s="358" t="s">
        <v>464</v>
      </c>
      <c r="P18" s="358"/>
      <c r="Q18" s="358" t="s">
        <v>462</v>
      </c>
      <c r="R18" s="358"/>
      <c r="S18" s="358" t="s">
        <v>464</v>
      </c>
      <c r="T18" s="358"/>
      <c r="U18" s="358" t="s">
        <v>462</v>
      </c>
      <c r="V18" s="358"/>
      <c r="W18" s="358" t="s">
        <v>464</v>
      </c>
      <c r="X18" s="358"/>
      <c r="Y18" s="358" t="s">
        <v>462</v>
      </c>
      <c r="Z18" s="358"/>
      <c r="AA18" s="358" t="s">
        <v>464</v>
      </c>
      <c r="AB18" s="358"/>
      <c r="AC18" s="379"/>
      <c r="AD18" s="380"/>
      <c r="AE18" s="382"/>
    </row>
    <row r="19" spans="1:33" ht="48" x14ac:dyDescent="0.2">
      <c r="A19" s="367"/>
      <c r="B19" s="367"/>
      <c r="C19" s="226" t="s">
        <v>465</v>
      </c>
      <c r="D19" s="226" t="s">
        <v>464</v>
      </c>
      <c r="E19" s="370"/>
      <c r="F19" s="227" t="s">
        <v>571</v>
      </c>
      <c r="G19" s="227" t="s">
        <v>574</v>
      </c>
      <c r="H19" s="227" t="s">
        <v>575</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578</v>
      </c>
      <c r="AE19" s="383"/>
    </row>
    <row r="20" spans="1:33" x14ac:dyDescent="0.2">
      <c r="A20" s="165">
        <v>1</v>
      </c>
      <c r="B20" s="165">
        <v>2</v>
      </c>
      <c r="C20" s="221">
        <v>3</v>
      </c>
      <c r="D20" s="221">
        <v>4</v>
      </c>
      <c r="E20" s="213">
        <v>5</v>
      </c>
      <c r="F20" s="213">
        <v>6</v>
      </c>
      <c r="G20" s="213">
        <v>7</v>
      </c>
      <c r="H20" s="213">
        <v>8</v>
      </c>
      <c r="I20" s="214" t="s">
        <v>592</v>
      </c>
      <c r="J20" s="214" t="s">
        <v>593</v>
      </c>
      <c r="K20" s="214" t="s">
        <v>594</v>
      </c>
      <c r="L20" s="214" t="s">
        <v>595</v>
      </c>
      <c r="M20" s="214" t="s">
        <v>596</v>
      </c>
      <c r="N20" s="214" t="s">
        <v>597</v>
      </c>
      <c r="O20" s="214" t="s">
        <v>598</v>
      </c>
      <c r="P20" s="214" t="s">
        <v>599</v>
      </c>
      <c r="Q20" s="214" t="s">
        <v>600</v>
      </c>
      <c r="R20" s="214" t="s">
        <v>601</v>
      </c>
      <c r="S20" s="214" t="s">
        <v>602</v>
      </c>
      <c r="T20" s="214" t="s">
        <v>603</v>
      </c>
      <c r="U20" s="214" t="s">
        <v>469</v>
      </c>
      <c r="V20" s="214" t="s">
        <v>470</v>
      </c>
      <c r="W20" s="214" t="s">
        <v>471</v>
      </c>
      <c r="X20" s="214" t="s">
        <v>472</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5.7481632561589393</v>
      </c>
      <c r="D21" s="209">
        <f t="shared" ref="D21:H21" si="1">SUM(D22:D25)</f>
        <v>4.103431795974477</v>
      </c>
      <c r="E21" s="209">
        <f t="shared" si="1"/>
        <v>0</v>
      </c>
      <c r="F21" s="209">
        <f t="shared" si="1"/>
        <v>5.7481632561589393</v>
      </c>
      <c r="G21" s="209">
        <f t="shared" si="1"/>
        <v>5.7481632561589393</v>
      </c>
      <c r="H21" s="209">
        <f t="shared" si="1"/>
        <v>4.103431795974477</v>
      </c>
      <c r="I21" s="218" t="str">
        <f t="shared" ref="I21:J21" si="2">I24</f>
        <v>нд</v>
      </c>
      <c r="J21" s="218" t="str">
        <f t="shared" si="2"/>
        <v>нд</v>
      </c>
      <c r="K21" s="218" t="str">
        <f t="shared" ref="K21:P21" si="3">K24</f>
        <v>нд</v>
      </c>
      <c r="L21" s="218" t="str">
        <f t="shared" si="3"/>
        <v>нд</v>
      </c>
      <c r="M21" s="218" t="str">
        <f t="shared" si="3"/>
        <v>нд</v>
      </c>
      <c r="N21" s="218" t="str">
        <f t="shared" si="3"/>
        <v>нд</v>
      </c>
      <c r="O21" s="218" t="str">
        <f t="shared" si="3"/>
        <v>нд</v>
      </c>
      <c r="P21" s="218" t="str">
        <f t="shared" si="3"/>
        <v>нд</v>
      </c>
      <c r="Q21" s="218">
        <f t="shared" ref="Q21" si="4">SUM(Q22:Q25)</f>
        <v>5.7481632561589393</v>
      </c>
      <c r="R21" s="218" t="str">
        <f t="shared" ref="R21" si="5">R24</f>
        <v>нд</v>
      </c>
      <c r="S21" s="218">
        <f t="shared" ref="S21:T21" si="6">SUM(S22:S25)</f>
        <v>4.103431795974477</v>
      </c>
      <c r="T21" s="218">
        <f t="shared" si="6"/>
        <v>0</v>
      </c>
      <c r="U21" s="218" t="s">
        <v>437</v>
      </c>
      <c r="V21" s="218" t="s">
        <v>437</v>
      </c>
      <c r="W21" s="218" t="s">
        <v>437</v>
      </c>
      <c r="X21" s="218" t="s">
        <v>437</v>
      </c>
      <c r="Y21" s="218" t="s">
        <v>437</v>
      </c>
      <c r="Z21" s="218" t="s">
        <v>437</v>
      </c>
      <c r="AA21" s="218" t="s">
        <v>437</v>
      </c>
      <c r="AB21" s="218" t="s">
        <v>437</v>
      </c>
      <c r="AC21" s="209">
        <f t="shared" ref="AC21:AD21" si="7">SUM(AC22:AC25)</f>
        <v>5.7481632561589393</v>
      </c>
      <c r="AD21" s="209">
        <f t="shared" si="7"/>
        <v>4.103431795974477</v>
      </c>
      <c r="AE21" s="209" t="s">
        <v>559</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5.7481632561589393</v>
      </c>
      <c r="D24" s="210">
        <f>AD24</f>
        <v>4.103431795974477</v>
      </c>
      <c r="E24" s="210">
        <v>0</v>
      </c>
      <c r="F24" s="210">
        <f>C24</f>
        <v>5.7481632561589393</v>
      </c>
      <c r="G24" s="210">
        <f>C24</f>
        <v>5.7481632561589393</v>
      </c>
      <c r="H24" s="210">
        <f>D24</f>
        <v>4.103431795974477</v>
      </c>
      <c r="I24" s="219" t="s">
        <v>437</v>
      </c>
      <c r="J24" s="219" t="s">
        <v>437</v>
      </c>
      <c r="K24" s="219" t="s">
        <v>437</v>
      </c>
      <c r="L24" s="219" t="s">
        <v>437</v>
      </c>
      <c r="M24" s="219" t="s">
        <v>437</v>
      </c>
      <c r="N24" s="219" t="s">
        <v>437</v>
      </c>
      <c r="O24" s="219" t="s">
        <v>437</v>
      </c>
      <c r="P24" s="219" t="s">
        <v>437</v>
      </c>
      <c r="Q24" s="219">
        <f>'[3]1'!$X$50</f>
        <v>5.7481632561589393</v>
      </c>
      <c r="R24" s="219" t="s">
        <v>437</v>
      </c>
      <c r="S24" s="219">
        <f>[5]ЛО!$R$22/1000</f>
        <v>4.103431795974477</v>
      </c>
      <c r="T24" s="219" t="s">
        <v>437</v>
      </c>
      <c r="U24" s="219" t="s">
        <v>437</v>
      </c>
      <c r="V24" s="219" t="s">
        <v>437</v>
      </c>
      <c r="W24" s="219" t="s">
        <v>437</v>
      </c>
      <c r="X24" s="219" t="s">
        <v>437</v>
      </c>
      <c r="Y24" s="219" t="s">
        <v>437</v>
      </c>
      <c r="Z24" s="219" t="s">
        <v>437</v>
      </c>
      <c r="AA24" s="219" t="s">
        <v>437</v>
      </c>
      <c r="AB24" s="219" t="s">
        <v>437</v>
      </c>
      <c r="AC24" s="210">
        <f>SUM(M24,Q24,U24,Y24)</f>
        <v>5.7481632561589393</v>
      </c>
      <c r="AD24" s="210">
        <f>SUM(O24,S24,W24,AA24)</f>
        <v>4.103431795974477</v>
      </c>
      <c r="AE24" s="210" t="s">
        <v>437</v>
      </c>
    </row>
    <row r="25" spans="1:33" ht="12.75" x14ac:dyDescent="0.2">
      <c r="A25" s="187" t="s">
        <v>58</v>
      </c>
      <c r="B25" s="189" t="s">
        <v>481</v>
      </c>
      <c r="C25" s="210">
        <f>AC25</f>
        <v>0</v>
      </c>
      <c r="D25" s="210">
        <f>AD25</f>
        <v>0</v>
      </c>
      <c r="E25" s="210">
        <v>0</v>
      </c>
      <c r="F25" s="210">
        <f>C25</f>
        <v>0</v>
      </c>
      <c r="G25" s="210">
        <f>C25</f>
        <v>0</v>
      </c>
      <c r="H25" s="210">
        <f>D25</f>
        <v>0</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8">SUM(C27:C30)</f>
        <v>4.7901360464268112</v>
      </c>
      <c r="D26" s="209">
        <f t="shared" si="8"/>
        <v>3.4195264966453962</v>
      </c>
      <c r="E26" s="209">
        <f t="shared" si="8"/>
        <v>0</v>
      </c>
      <c r="F26" s="209">
        <f t="shared" si="8"/>
        <v>4.7901360464268112</v>
      </c>
      <c r="G26" s="209">
        <f t="shared" si="8"/>
        <v>4.7901360464268112</v>
      </c>
      <c r="H26" s="209">
        <f t="shared" si="8"/>
        <v>3.4195264966453962</v>
      </c>
      <c r="I26" s="209">
        <f t="shared" ref="I26" si="9">SUM(I27:I30)</f>
        <v>0</v>
      </c>
      <c r="J26" s="209">
        <f t="shared" si="8"/>
        <v>0</v>
      </c>
      <c r="K26" s="209">
        <f t="shared" ref="K26:T26" si="10">SUM(K27:K30)</f>
        <v>0</v>
      </c>
      <c r="L26" s="209">
        <f t="shared" si="10"/>
        <v>0</v>
      </c>
      <c r="M26" s="209">
        <f t="shared" si="10"/>
        <v>0</v>
      </c>
      <c r="N26" s="209">
        <f t="shared" si="10"/>
        <v>0</v>
      </c>
      <c r="O26" s="209">
        <f t="shared" si="10"/>
        <v>0</v>
      </c>
      <c r="P26" s="209">
        <f t="shared" si="10"/>
        <v>0</v>
      </c>
      <c r="Q26" s="209">
        <f t="shared" si="10"/>
        <v>4.7901360464268112</v>
      </c>
      <c r="R26" s="209">
        <f t="shared" si="10"/>
        <v>0</v>
      </c>
      <c r="S26" s="209">
        <f t="shared" si="10"/>
        <v>3.4195264966453962</v>
      </c>
      <c r="T26" s="209">
        <f t="shared" si="10"/>
        <v>0</v>
      </c>
      <c r="U26" s="209">
        <f t="shared" si="8"/>
        <v>0</v>
      </c>
      <c r="V26" s="209">
        <f t="shared" si="8"/>
        <v>0</v>
      </c>
      <c r="W26" s="209">
        <f t="shared" si="8"/>
        <v>0</v>
      </c>
      <c r="X26" s="209">
        <f t="shared" si="8"/>
        <v>0</v>
      </c>
      <c r="Y26" s="209">
        <f t="shared" si="8"/>
        <v>0</v>
      </c>
      <c r="Z26" s="209">
        <f t="shared" si="8"/>
        <v>0</v>
      </c>
      <c r="AA26" s="209">
        <f t="shared" si="8"/>
        <v>0</v>
      </c>
      <c r="AB26" s="209">
        <f t="shared" si="8"/>
        <v>0</v>
      </c>
      <c r="AC26" s="209">
        <f t="shared" si="8"/>
        <v>4.7901360464268112</v>
      </c>
      <c r="AD26" s="209">
        <f t="shared" si="8"/>
        <v>3.4195264966453962</v>
      </c>
      <c r="AE26" s="209" t="s">
        <v>559</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
        <v>437</v>
      </c>
      <c r="Q29" s="219" t="s">
        <v>437</v>
      </c>
      <c r="R29" s="219" t="s">
        <v>437</v>
      </c>
      <c r="S29" s="219" t="s">
        <v>437</v>
      </c>
      <c r="T29" s="219" t="str">
        <f>'[4]Паспорт фин осв ввод'!O29</f>
        <v>нд</v>
      </c>
      <c r="U29" s="219" t="s">
        <v>437</v>
      </c>
      <c r="V29" s="219" t="s">
        <v>437</v>
      </c>
      <c r="W29" s="219" t="s">
        <v>437</v>
      </c>
      <c r="X29" s="219" t="s">
        <v>437</v>
      </c>
      <c r="Y29" s="219" t="s">
        <v>437</v>
      </c>
      <c r="Z29" s="219" t="s">
        <v>437</v>
      </c>
      <c r="AA29" s="219" t="s">
        <v>437</v>
      </c>
      <c r="AB29" s="219" t="s">
        <v>437</v>
      </c>
      <c r="AC29" s="210">
        <f t="shared" ref="AC29:AC30" si="11">SUM(M29,Q29,U29,Y29)</f>
        <v>0</v>
      </c>
      <c r="AD29" s="210">
        <f t="shared" ref="AD29:AD30" si="12">SUM(O29,S29,W29,AA29)</f>
        <v>0</v>
      </c>
      <c r="AE29" s="210" t="s">
        <v>437</v>
      </c>
    </row>
    <row r="30" spans="1:33" ht="12.75" x14ac:dyDescent="0.2">
      <c r="A30" s="187" t="s">
        <v>487</v>
      </c>
      <c r="B30" s="188" t="s">
        <v>488</v>
      </c>
      <c r="C30" s="210">
        <f>AC30</f>
        <v>4.7901360464268112</v>
      </c>
      <c r="D30" s="210">
        <f>AD30</f>
        <v>3.4195264966453962</v>
      </c>
      <c r="E30" s="210">
        <v>0</v>
      </c>
      <c r="F30" s="210">
        <f>C30</f>
        <v>4.7901360464268112</v>
      </c>
      <c r="G30" s="210">
        <f>C30</f>
        <v>4.7901360464268112</v>
      </c>
      <c r="H30" s="210">
        <f>D30</f>
        <v>3.4195264966453962</v>
      </c>
      <c r="I30" s="219" t="s">
        <v>437</v>
      </c>
      <c r="J30" s="219" t="s">
        <v>437</v>
      </c>
      <c r="K30" s="219" t="s">
        <v>437</v>
      </c>
      <c r="L30" s="219" t="s">
        <v>437</v>
      </c>
      <c r="M30" s="219" t="s">
        <v>437</v>
      </c>
      <c r="N30" s="219" t="s">
        <v>437</v>
      </c>
      <c r="O30" s="219" t="s">
        <v>437</v>
      </c>
      <c r="P30" s="219" t="s">
        <v>437</v>
      </c>
      <c r="Q30" s="219">
        <f>'[3]2'!$P$50</f>
        <v>4.7901360464268112</v>
      </c>
      <c r="R30" s="219" t="str">
        <f>'[4]Паспорт фин осв ввод'!M30</f>
        <v>нд</v>
      </c>
      <c r="S30" s="219">
        <f>[5]ЛО!$AD$22/1000</f>
        <v>3.4195264966453962</v>
      </c>
      <c r="T30" s="219" t="str">
        <f>'[4]Паспорт фин осв ввод'!O30</f>
        <v>нд</v>
      </c>
      <c r="U30" s="219" t="s">
        <v>437</v>
      </c>
      <c r="V30" s="219" t="s">
        <v>437</v>
      </c>
      <c r="W30" s="219" t="s">
        <v>437</v>
      </c>
      <c r="X30" s="219" t="s">
        <v>437</v>
      </c>
      <c r="Y30" s="219" t="s">
        <v>437</v>
      </c>
      <c r="Z30" s="219" t="s">
        <v>437</v>
      </c>
      <c r="AA30" s="219" t="s">
        <v>437</v>
      </c>
      <c r="AB30" s="219" t="s">
        <v>437</v>
      </c>
      <c r="AC30" s="210">
        <f t="shared" si="11"/>
        <v>4.7901360464268112</v>
      </c>
      <c r="AD30" s="210">
        <f t="shared" si="12"/>
        <v>3.4195264966453962</v>
      </c>
      <c r="AE30" s="210" t="s">
        <v>437</v>
      </c>
    </row>
    <row r="31" spans="1:33" s="201" customFormat="1" ht="48" x14ac:dyDescent="0.2">
      <c r="A31" s="164" t="s">
        <v>13</v>
      </c>
      <c r="B31" s="200" t="s">
        <v>489</v>
      </c>
      <c r="C31" s="209">
        <f>C26</f>
        <v>4.7901360464268112</v>
      </c>
      <c r="D31" s="209">
        <f t="shared" ref="D31:I31" si="13">D26</f>
        <v>3.4195264966453962</v>
      </c>
      <c r="E31" s="209">
        <f t="shared" si="13"/>
        <v>0</v>
      </c>
      <c r="F31" s="209">
        <f t="shared" si="13"/>
        <v>4.7901360464268112</v>
      </c>
      <c r="G31" s="209">
        <f t="shared" si="13"/>
        <v>4.7901360464268112</v>
      </c>
      <c r="H31" s="209">
        <f t="shared" si="13"/>
        <v>3.4195264966453962</v>
      </c>
      <c r="I31" s="218">
        <f t="shared" si="13"/>
        <v>0</v>
      </c>
      <c r="J31" s="218">
        <f t="shared" ref="J31:AE35" si="14">J26</f>
        <v>0</v>
      </c>
      <c r="K31" s="218">
        <f t="shared" ref="K31:T35" si="15">K26</f>
        <v>0</v>
      </c>
      <c r="L31" s="218">
        <f t="shared" si="15"/>
        <v>0</v>
      </c>
      <c r="M31" s="218">
        <f t="shared" si="15"/>
        <v>0</v>
      </c>
      <c r="N31" s="218">
        <f t="shared" si="15"/>
        <v>0</v>
      </c>
      <c r="O31" s="218">
        <f t="shared" si="15"/>
        <v>0</v>
      </c>
      <c r="P31" s="218">
        <f t="shared" si="15"/>
        <v>0</v>
      </c>
      <c r="Q31" s="218">
        <f t="shared" si="15"/>
        <v>4.7901360464268112</v>
      </c>
      <c r="R31" s="218">
        <f t="shared" si="15"/>
        <v>0</v>
      </c>
      <c r="S31" s="218">
        <f t="shared" si="15"/>
        <v>3.4195264966453962</v>
      </c>
      <c r="T31" s="218">
        <f t="shared" si="15"/>
        <v>0</v>
      </c>
      <c r="U31" s="218" t="s">
        <v>437</v>
      </c>
      <c r="V31" s="218" t="s">
        <v>437</v>
      </c>
      <c r="W31" s="218" t="s">
        <v>437</v>
      </c>
      <c r="X31" s="218" t="s">
        <v>437</v>
      </c>
      <c r="Y31" s="218" t="s">
        <v>437</v>
      </c>
      <c r="Z31" s="218" t="s">
        <v>437</v>
      </c>
      <c r="AA31" s="218" t="s">
        <v>437</v>
      </c>
      <c r="AB31" s="218" t="s">
        <v>437</v>
      </c>
      <c r="AC31" s="209">
        <f t="shared" ref="AC31:AD35" si="16">AC26</f>
        <v>4.7901360464268112</v>
      </c>
      <c r="AD31" s="209">
        <f t="shared" si="16"/>
        <v>3.4195264966453962</v>
      </c>
      <c r="AE31" s="209" t="str">
        <f t="shared" si="14"/>
        <v>Актуализация коммерческих предложений</v>
      </c>
    </row>
    <row r="32" spans="1:33" ht="12.75" x14ac:dyDescent="0.2">
      <c r="A32" s="187" t="s">
        <v>54</v>
      </c>
      <c r="B32" s="188" t="s">
        <v>483</v>
      </c>
      <c r="C32" s="210" t="str">
        <f t="shared" ref="C32:I35" si="17">C27</f>
        <v>нд</v>
      </c>
      <c r="D32" s="210" t="str">
        <f t="shared" si="17"/>
        <v>нд</v>
      </c>
      <c r="E32" s="210" t="str">
        <f t="shared" si="17"/>
        <v>нд</v>
      </c>
      <c r="F32" s="210" t="str">
        <f t="shared" si="17"/>
        <v>нд</v>
      </c>
      <c r="G32" s="210" t="str">
        <f t="shared" si="17"/>
        <v>нд</v>
      </c>
      <c r="H32" s="210" t="str">
        <f t="shared" si="17"/>
        <v>нд</v>
      </c>
      <c r="I32" s="219" t="str">
        <f t="shared" si="17"/>
        <v>нд</v>
      </c>
      <c r="J32" s="219" t="str">
        <f t="shared" si="14"/>
        <v>нд</v>
      </c>
      <c r="K32" s="219" t="str">
        <f t="shared" ref="K32:L32" si="18">K27</f>
        <v>нд</v>
      </c>
      <c r="L32" s="219" t="str">
        <f t="shared" si="18"/>
        <v>нд</v>
      </c>
      <c r="M32" s="219" t="str">
        <f t="shared" si="15"/>
        <v>нд</v>
      </c>
      <c r="N32" s="219" t="str">
        <f t="shared" si="15"/>
        <v>нд</v>
      </c>
      <c r="O32" s="219" t="str">
        <f t="shared" si="15"/>
        <v>нд</v>
      </c>
      <c r="P32" s="219" t="str">
        <f t="shared" si="15"/>
        <v>нд</v>
      </c>
      <c r="Q32" s="219" t="str">
        <f t="shared" si="15"/>
        <v>нд</v>
      </c>
      <c r="R32" s="219" t="str">
        <f t="shared" si="15"/>
        <v>нд</v>
      </c>
      <c r="S32" s="219" t="str">
        <f t="shared" si="15"/>
        <v>нд</v>
      </c>
      <c r="T32" s="219" t="str">
        <f t="shared" si="15"/>
        <v>нд</v>
      </c>
      <c r="U32" s="219" t="s">
        <v>437</v>
      </c>
      <c r="V32" s="219" t="s">
        <v>437</v>
      </c>
      <c r="W32" s="219" t="s">
        <v>437</v>
      </c>
      <c r="X32" s="219" t="s">
        <v>437</v>
      </c>
      <c r="Y32" s="219" t="s">
        <v>437</v>
      </c>
      <c r="Z32" s="219" t="s">
        <v>437</v>
      </c>
      <c r="AA32" s="219" t="s">
        <v>437</v>
      </c>
      <c r="AB32" s="219" t="s">
        <v>437</v>
      </c>
      <c r="AC32" s="210" t="str">
        <f t="shared" si="16"/>
        <v>нд</v>
      </c>
      <c r="AD32" s="210" t="str">
        <f t="shared" si="16"/>
        <v>нд</v>
      </c>
      <c r="AE32" s="210" t="str">
        <f t="shared" ref="AE32:AE35" si="19">AE27</f>
        <v>нд</v>
      </c>
    </row>
    <row r="33" spans="1:31" ht="12.75" x14ac:dyDescent="0.2">
      <c r="A33" s="187" t="s">
        <v>53</v>
      </c>
      <c r="B33" s="188" t="s">
        <v>484</v>
      </c>
      <c r="C33" s="210" t="str">
        <f t="shared" si="17"/>
        <v>нд</v>
      </c>
      <c r="D33" s="210" t="str">
        <f t="shared" si="17"/>
        <v>нд</v>
      </c>
      <c r="E33" s="210" t="str">
        <f t="shared" si="17"/>
        <v>нд</v>
      </c>
      <c r="F33" s="210" t="str">
        <f t="shared" si="17"/>
        <v>нд</v>
      </c>
      <c r="G33" s="210" t="str">
        <f t="shared" si="17"/>
        <v>нд</v>
      </c>
      <c r="H33" s="210" t="str">
        <f t="shared" si="17"/>
        <v>нд</v>
      </c>
      <c r="I33" s="219" t="str">
        <f t="shared" si="17"/>
        <v>нд</v>
      </c>
      <c r="J33" s="219" t="str">
        <f t="shared" si="14"/>
        <v>нд</v>
      </c>
      <c r="K33" s="219" t="str">
        <f t="shared" ref="K33:L33" si="20">K28</f>
        <v>нд</v>
      </c>
      <c r="L33" s="219" t="str">
        <f t="shared" si="20"/>
        <v>нд</v>
      </c>
      <c r="M33" s="219" t="str">
        <f t="shared" si="15"/>
        <v>нд</v>
      </c>
      <c r="N33" s="219" t="str">
        <f t="shared" si="15"/>
        <v>нд</v>
      </c>
      <c r="O33" s="219" t="str">
        <f t="shared" si="15"/>
        <v>нд</v>
      </c>
      <c r="P33" s="219" t="str">
        <f t="shared" si="15"/>
        <v>нд</v>
      </c>
      <c r="Q33" s="219" t="str">
        <f t="shared" si="15"/>
        <v>нд</v>
      </c>
      <c r="R33" s="219" t="str">
        <f t="shared" si="15"/>
        <v>нд</v>
      </c>
      <c r="S33" s="219" t="str">
        <f t="shared" si="15"/>
        <v>нд</v>
      </c>
      <c r="T33" s="219" t="str">
        <f t="shared" si="15"/>
        <v>нд</v>
      </c>
      <c r="U33" s="219" t="s">
        <v>437</v>
      </c>
      <c r="V33" s="219" t="s">
        <v>437</v>
      </c>
      <c r="W33" s="219" t="s">
        <v>437</v>
      </c>
      <c r="X33" s="219" t="s">
        <v>437</v>
      </c>
      <c r="Y33" s="219" t="s">
        <v>437</v>
      </c>
      <c r="Z33" s="219" t="s">
        <v>437</v>
      </c>
      <c r="AA33" s="219" t="s">
        <v>437</v>
      </c>
      <c r="AB33" s="219" t="s">
        <v>437</v>
      </c>
      <c r="AC33" s="210" t="str">
        <f t="shared" si="16"/>
        <v>нд</v>
      </c>
      <c r="AD33" s="210" t="str">
        <f t="shared" si="16"/>
        <v>нд</v>
      </c>
      <c r="AE33" s="210" t="str">
        <f t="shared" si="19"/>
        <v>нд</v>
      </c>
    </row>
    <row r="34" spans="1:31" ht="12.75" x14ac:dyDescent="0.2">
      <c r="A34" s="187" t="s">
        <v>52</v>
      </c>
      <c r="B34" s="188" t="s">
        <v>486</v>
      </c>
      <c r="C34" s="210">
        <f t="shared" si="17"/>
        <v>0</v>
      </c>
      <c r="D34" s="210">
        <f t="shared" si="17"/>
        <v>0</v>
      </c>
      <c r="E34" s="210">
        <f t="shared" si="17"/>
        <v>0</v>
      </c>
      <c r="F34" s="210">
        <f t="shared" si="17"/>
        <v>0</v>
      </c>
      <c r="G34" s="210" t="str">
        <f t="shared" si="17"/>
        <v>нд</v>
      </c>
      <c r="H34" s="210" t="str">
        <f t="shared" si="17"/>
        <v>нд</v>
      </c>
      <c r="I34" s="219" t="str">
        <f t="shared" si="17"/>
        <v>нд</v>
      </c>
      <c r="J34" s="219" t="str">
        <f t="shared" si="14"/>
        <v>нд</v>
      </c>
      <c r="K34" s="219" t="str">
        <f t="shared" ref="K34:L34" si="21">K29</f>
        <v>нд</v>
      </c>
      <c r="L34" s="219" t="str">
        <f t="shared" si="21"/>
        <v>нд</v>
      </c>
      <c r="M34" s="219" t="str">
        <f t="shared" si="15"/>
        <v>нд</v>
      </c>
      <c r="N34" s="219" t="str">
        <f t="shared" si="15"/>
        <v>нд</v>
      </c>
      <c r="O34" s="219" t="str">
        <f t="shared" si="15"/>
        <v>нд</v>
      </c>
      <c r="P34" s="219" t="str">
        <f t="shared" si="15"/>
        <v>нд</v>
      </c>
      <c r="Q34" s="219" t="str">
        <f t="shared" si="15"/>
        <v>нд</v>
      </c>
      <c r="R34" s="219" t="str">
        <f t="shared" si="15"/>
        <v>нд</v>
      </c>
      <c r="S34" s="219" t="str">
        <f t="shared" si="15"/>
        <v>нд</v>
      </c>
      <c r="T34" s="219" t="str">
        <f t="shared" si="15"/>
        <v>нд</v>
      </c>
      <c r="U34" s="219" t="s">
        <v>437</v>
      </c>
      <c r="V34" s="219" t="s">
        <v>437</v>
      </c>
      <c r="W34" s="219" t="s">
        <v>437</v>
      </c>
      <c r="X34" s="219" t="s">
        <v>437</v>
      </c>
      <c r="Y34" s="219" t="s">
        <v>437</v>
      </c>
      <c r="Z34" s="219" t="s">
        <v>437</v>
      </c>
      <c r="AA34" s="219" t="s">
        <v>437</v>
      </c>
      <c r="AB34" s="219" t="s">
        <v>437</v>
      </c>
      <c r="AC34" s="210">
        <f t="shared" si="16"/>
        <v>0</v>
      </c>
      <c r="AD34" s="210">
        <f t="shared" si="16"/>
        <v>0</v>
      </c>
      <c r="AE34" s="210" t="str">
        <f t="shared" si="19"/>
        <v>нд</v>
      </c>
    </row>
    <row r="35" spans="1:31" ht="12.75" x14ac:dyDescent="0.2">
      <c r="A35" s="187" t="s">
        <v>51</v>
      </c>
      <c r="B35" s="188" t="s">
        <v>488</v>
      </c>
      <c r="C35" s="210">
        <f t="shared" si="17"/>
        <v>4.7901360464268112</v>
      </c>
      <c r="D35" s="210">
        <f t="shared" si="17"/>
        <v>3.4195264966453962</v>
      </c>
      <c r="E35" s="210">
        <f t="shared" si="17"/>
        <v>0</v>
      </c>
      <c r="F35" s="210">
        <f t="shared" si="17"/>
        <v>4.7901360464268112</v>
      </c>
      <c r="G35" s="210">
        <f t="shared" si="17"/>
        <v>4.7901360464268112</v>
      </c>
      <c r="H35" s="210">
        <f t="shared" si="17"/>
        <v>3.4195264966453962</v>
      </c>
      <c r="I35" s="219" t="str">
        <f t="shared" si="17"/>
        <v>нд</v>
      </c>
      <c r="J35" s="219" t="str">
        <f t="shared" si="14"/>
        <v>нд</v>
      </c>
      <c r="K35" s="219" t="str">
        <f t="shared" ref="K35:L35" si="22">K30</f>
        <v>нд</v>
      </c>
      <c r="L35" s="219" t="str">
        <f t="shared" si="22"/>
        <v>нд</v>
      </c>
      <c r="M35" s="219" t="str">
        <f t="shared" si="15"/>
        <v>нд</v>
      </c>
      <c r="N35" s="219" t="str">
        <f t="shared" si="15"/>
        <v>нд</v>
      </c>
      <c r="O35" s="219" t="str">
        <f t="shared" si="15"/>
        <v>нд</v>
      </c>
      <c r="P35" s="219" t="str">
        <f t="shared" si="15"/>
        <v>нд</v>
      </c>
      <c r="Q35" s="219">
        <f t="shared" si="15"/>
        <v>4.7901360464268112</v>
      </c>
      <c r="R35" s="219" t="str">
        <f t="shared" si="15"/>
        <v>нд</v>
      </c>
      <c r="S35" s="219">
        <f t="shared" si="15"/>
        <v>3.4195264966453962</v>
      </c>
      <c r="T35" s="219" t="str">
        <f t="shared" si="15"/>
        <v>нд</v>
      </c>
      <c r="U35" s="219" t="s">
        <v>437</v>
      </c>
      <c r="V35" s="219" t="s">
        <v>437</v>
      </c>
      <c r="W35" s="219" t="s">
        <v>437</v>
      </c>
      <c r="X35" s="219" t="s">
        <v>437</v>
      </c>
      <c r="Y35" s="219" t="s">
        <v>437</v>
      </c>
      <c r="Z35" s="219" t="s">
        <v>437</v>
      </c>
      <c r="AA35" s="219" t="s">
        <v>437</v>
      </c>
      <c r="AB35" s="219" t="s">
        <v>437</v>
      </c>
      <c r="AC35" s="210">
        <f t="shared" si="16"/>
        <v>4.7901360464268112</v>
      </c>
      <c r="AD35" s="210">
        <f t="shared" si="16"/>
        <v>3.4195264966453962</v>
      </c>
      <c r="AE35" s="210" t="str">
        <f t="shared" si="19"/>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4.7901360464268112</v>
      </c>
      <c r="D68" s="209">
        <f>AD68</f>
        <v>3.4195264966453962</v>
      </c>
      <c r="E68" s="209">
        <v>0</v>
      </c>
      <c r="F68" s="209">
        <f>C68</f>
        <v>4.7901360464268112</v>
      </c>
      <c r="G68" s="209">
        <f>C68</f>
        <v>4.7901360464268112</v>
      </c>
      <c r="H68" s="209">
        <f>D68</f>
        <v>3.4195264966453962</v>
      </c>
      <c r="I68" s="218" t="s">
        <v>437</v>
      </c>
      <c r="J68" s="218" t="s">
        <v>437</v>
      </c>
      <c r="K68" s="218" t="s">
        <v>437</v>
      </c>
      <c r="L68" s="218" t="s">
        <v>437</v>
      </c>
      <c r="M68" s="218" t="s">
        <v>437</v>
      </c>
      <c r="N68" s="218" t="s">
        <v>437</v>
      </c>
      <c r="O68" s="218" t="s">
        <v>437</v>
      </c>
      <c r="P68" s="218" t="s">
        <v>437</v>
      </c>
      <c r="Q68" s="218">
        <f>'[3]4'!$K$50</f>
        <v>4.7901360464268112</v>
      </c>
      <c r="R68" s="218" t="s">
        <v>437</v>
      </c>
      <c r="S68" s="218">
        <f>[5]ЛО!$AU$22/1000</f>
        <v>3.4195264966453962</v>
      </c>
      <c r="T68" s="218" t="s">
        <v>437</v>
      </c>
      <c r="U68" s="218" t="s">
        <v>437</v>
      </c>
      <c r="V68" s="218" t="s">
        <v>437</v>
      </c>
      <c r="W68" s="218" t="s">
        <v>437</v>
      </c>
      <c r="X68" s="218" t="s">
        <v>437</v>
      </c>
      <c r="Y68" s="218" t="s">
        <v>437</v>
      </c>
      <c r="Z68" s="218" t="s">
        <v>437</v>
      </c>
      <c r="AA68" s="218" t="s">
        <v>437</v>
      </c>
      <c r="AB68" s="218" t="s">
        <v>437</v>
      </c>
      <c r="AC68" s="209">
        <f>SUM(M68,Q68,U68,Y68)</f>
        <v>4.7901360464268112</v>
      </c>
      <c r="AD68" s="209">
        <f>SUM(O68,S68,W68,AA68)</f>
        <v>3.4195264966453962</v>
      </c>
      <c r="AE68" s="209" t="s">
        <v>559</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P69" si="23">I70</f>
        <v>нд</v>
      </c>
      <c r="J69" s="218" t="str">
        <f t="shared" si="23"/>
        <v>нд</v>
      </c>
      <c r="K69" s="218" t="str">
        <f t="shared" si="23"/>
        <v>нд</v>
      </c>
      <c r="L69" s="218" t="str">
        <f t="shared" si="23"/>
        <v>нд</v>
      </c>
      <c r="M69" s="218" t="str">
        <f t="shared" si="23"/>
        <v>нд</v>
      </c>
      <c r="N69" s="218" t="str">
        <f t="shared" si="23"/>
        <v>нд</v>
      </c>
      <c r="O69" s="218" t="str">
        <f t="shared" si="23"/>
        <v>нд</v>
      </c>
      <c r="P69" s="218" t="str">
        <f t="shared" si="23"/>
        <v>нд</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19 M17:AB17 I20:AB20">
    <cfRule type="expression" dxfId="67" priority="141">
      <formula>CELL("защита",A1)</formula>
    </cfRule>
  </conditionalFormatting>
  <conditionalFormatting sqref="Y1:Y14">
    <cfRule type="expression" dxfId="66" priority="140">
      <formula>CELL("защита",Y1)</formula>
    </cfRule>
  </conditionalFormatting>
  <conditionalFormatting sqref="Z1:Z14">
    <cfRule type="expression" dxfId="65" priority="139">
      <formula>CELL("защита",Z1)</formula>
    </cfRule>
  </conditionalFormatting>
  <conditionalFormatting sqref="AA1:AA14">
    <cfRule type="expression" dxfId="64" priority="138">
      <formula>CELL("защита",AA1)</formula>
    </cfRule>
  </conditionalFormatting>
  <conditionalFormatting sqref="AB1:AB14">
    <cfRule type="expression" dxfId="63" priority="137">
      <formula>CELL("защита",AB1)</formula>
    </cfRule>
  </conditionalFormatting>
  <conditionalFormatting sqref="AE21:AE90">
    <cfRule type="expression" dxfId="62" priority="135">
      <formula>CELL("защита",AE21)</formula>
    </cfRule>
  </conditionalFormatting>
  <conditionalFormatting sqref="AE21:AE90">
    <cfRule type="expression" dxfId="61" priority="136">
      <formula>ISBLANK(AE21)</formula>
    </cfRule>
  </conditionalFormatting>
  <conditionalFormatting sqref="J21:J23 J27:J90 J25">
    <cfRule type="expression" dxfId="60" priority="63">
      <formula>CELL("защита",J21)</formula>
    </cfRule>
  </conditionalFormatting>
  <conditionalFormatting sqref="J21:J23 J27:J90 J25">
    <cfRule type="expression" dxfId="59" priority="64">
      <formula>ISBLANK(J21)</formula>
    </cfRule>
  </conditionalFormatting>
  <conditionalFormatting sqref="Y18:AD19 AC17:AD17 AC20:AD20">
    <cfRule type="expression" dxfId="58" priority="62">
      <formula>CELL("защита",Y17)</formula>
    </cfRule>
  </conditionalFormatting>
  <conditionalFormatting sqref="AC21:AD25 AC70:AD90 AC27:AD68 U69:AD69">
    <cfRule type="expression" dxfId="57" priority="60">
      <formula>CELL("защита",U21)</formula>
    </cfRule>
  </conditionalFormatting>
  <conditionalFormatting sqref="AC21:AD25 AC70:AD90 AC27:AD68 U69:AD69">
    <cfRule type="expression" dxfId="56" priority="61">
      <formula>ISBLANK(U21)</formula>
    </cfRule>
  </conditionalFormatting>
  <conditionalFormatting sqref="U21:AB25 U70:AB90 U27:AB68">
    <cfRule type="expression" dxfId="55" priority="54">
      <formula>CELL("защита",U21)</formula>
    </cfRule>
  </conditionalFormatting>
  <conditionalFormatting sqref="U21:AB25 U70:AB90 U27:AB68">
    <cfRule type="expression" dxfId="54" priority="55">
      <formula>ISBLANK(U21)</formula>
    </cfRule>
  </conditionalFormatting>
  <conditionalFormatting sqref="M19:P19 M18:N18">
    <cfRule type="expression" dxfId="53" priority="59">
      <formula>CELL("защита",M18)</formula>
    </cfRule>
  </conditionalFormatting>
  <conditionalFormatting sqref="Q18:X19">
    <cfRule type="expression" dxfId="52" priority="56">
      <formula>CELL("защита",Q18)</formula>
    </cfRule>
  </conditionalFormatting>
  <conditionalFormatting sqref="C17:H20">
    <cfRule type="expression" dxfId="51" priority="53">
      <formula>CELL("защита",C17)</formula>
    </cfRule>
  </conditionalFormatting>
  <conditionalFormatting sqref="C21:H25 C27:H90">
    <cfRule type="expression" dxfId="1" priority="51">
      <formula>CELL("защита",C21)</formula>
    </cfRule>
  </conditionalFormatting>
  <conditionalFormatting sqref="C21:H25 C27:H90">
    <cfRule type="expression" dxfId="0" priority="52">
      <formula>ISBLANK(C21)</formula>
    </cfRule>
  </conditionalFormatting>
  <conditionalFormatting sqref="C26:H26 J26 U26:AD26">
    <cfRule type="expression" dxfId="50" priority="49">
      <formula>CELL("защита",C26)</formula>
    </cfRule>
  </conditionalFormatting>
  <conditionalFormatting sqref="C26:H26 J26 U26:AD26">
    <cfRule type="expression" dxfId="49" priority="50">
      <formula>ISBLANK(C26)</formula>
    </cfRule>
  </conditionalFormatting>
  <conditionalFormatting sqref="O18:P18">
    <cfRule type="expression" dxfId="48" priority="39">
      <formula>CELL("защита",O18)</formula>
    </cfRule>
  </conditionalFormatting>
  <conditionalFormatting sqref="I21:I23 I27:I90 I25">
    <cfRule type="expression" dxfId="47" priority="46">
      <formula>CELL("защита",I21)</formula>
    </cfRule>
  </conditionalFormatting>
  <conditionalFormatting sqref="I21:I23 I27:I90 I25">
    <cfRule type="expression" dxfId="46" priority="47">
      <formula>ISBLANK(I21)</formula>
    </cfRule>
  </conditionalFormatting>
  <conditionalFormatting sqref="I26">
    <cfRule type="expression" dxfId="45" priority="44">
      <formula>CELL("защита",I26)</formula>
    </cfRule>
  </conditionalFormatting>
  <conditionalFormatting sqref="I26">
    <cfRule type="expression" dxfId="44" priority="45">
      <formula>ISBLANK(I26)</formula>
    </cfRule>
  </conditionalFormatting>
  <conditionalFormatting sqref="K27:L90 K21:L23 K25:L25 I24:L24">
    <cfRule type="expression" dxfId="43" priority="42">
      <formula>CELL("защита",I21)</formula>
    </cfRule>
  </conditionalFormatting>
  <conditionalFormatting sqref="K27:L90 K21:L23 K25:L25 I24:L24">
    <cfRule type="expression" dxfId="42" priority="43">
      <formula>ISBLANK(I21)</formula>
    </cfRule>
  </conditionalFormatting>
  <conditionalFormatting sqref="K26:L26">
    <cfRule type="expression" dxfId="41" priority="40">
      <formula>CELL("защита",K26)</formula>
    </cfRule>
  </conditionalFormatting>
  <conditionalFormatting sqref="K26:L26">
    <cfRule type="expression" dxfId="40" priority="41">
      <formula>ISBLANK(K26)</formula>
    </cfRule>
  </conditionalFormatting>
  <conditionalFormatting sqref="Q69:T69">
    <cfRule type="expression" dxfId="39" priority="21">
      <formula>CELL("защита",Q69)</formula>
    </cfRule>
  </conditionalFormatting>
  <conditionalFormatting sqref="Q69:T69">
    <cfRule type="expression" dxfId="38" priority="22">
      <formula>ISBLANK(Q69)</formula>
    </cfRule>
  </conditionalFormatting>
  <conditionalFormatting sqref="Q70:T90">
    <cfRule type="expression" dxfId="37" priority="19">
      <formula>CELL("защита",Q70)</formula>
    </cfRule>
  </conditionalFormatting>
  <conditionalFormatting sqref="Q70:T90">
    <cfRule type="expression" dxfId="36" priority="20">
      <formula>ISBLANK(Q70)</formula>
    </cfRule>
  </conditionalFormatting>
  <conditionalFormatting sqref="T68">
    <cfRule type="expression" dxfId="35" priority="15">
      <formula>CELL("защита",T68)</formula>
    </cfRule>
  </conditionalFormatting>
  <conditionalFormatting sqref="T68">
    <cfRule type="expression" dxfId="34" priority="16">
      <formula>ISBLANK(T68)</formula>
    </cfRule>
  </conditionalFormatting>
  <conditionalFormatting sqref="Q68:S68 Q27:T67 Q21:T25">
    <cfRule type="expression" dxfId="33" priority="17">
      <formula>CELL("защита",Q21)</formula>
    </cfRule>
  </conditionalFormatting>
  <conditionalFormatting sqref="Q68:S68 Q27:T67 Q21:T25">
    <cfRule type="expression" dxfId="32" priority="18">
      <formula>ISBLANK(Q21)</formula>
    </cfRule>
  </conditionalFormatting>
  <conditionalFormatting sqref="Q26:T26">
    <cfRule type="expression" dxfId="31" priority="13">
      <formula>CELL("защита",Q26)</formula>
    </cfRule>
  </conditionalFormatting>
  <conditionalFormatting sqref="Q26:T26">
    <cfRule type="expression" dxfId="30" priority="14">
      <formula>ISBLANK(Q26)</formula>
    </cfRule>
  </conditionalFormatting>
  <conditionalFormatting sqref="N21:N23 N27:N90 N25">
    <cfRule type="expression" dxfId="29" priority="11">
      <formula>CELL("защита",N21)</formula>
    </cfRule>
  </conditionalFormatting>
  <conditionalFormatting sqref="N21:N23 N27:N90 N25">
    <cfRule type="expression" dxfId="28" priority="12">
      <formula>ISBLANK(N21)</formula>
    </cfRule>
  </conditionalFormatting>
  <conditionalFormatting sqref="N26">
    <cfRule type="expression" dxfId="27" priority="9">
      <formula>CELL("защита",N26)</formula>
    </cfRule>
  </conditionalFormatting>
  <conditionalFormatting sqref="N26">
    <cfRule type="expression" dxfId="26" priority="10">
      <formula>ISBLANK(N26)</formula>
    </cfRule>
  </conditionalFormatting>
  <conditionalFormatting sqref="M21:M23 M27:M90 M25">
    <cfRule type="expression" dxfId="25" priority="7">
      <formula>CELL("защита",M21)</formula>
    </cfRule>
  </conditionalFormatting>
  <conditionalFormatting sqref="M21:M23 M27:M90 M25">
    <cfRule type="expression" dxfId="24" priority="8">
      <formula>ISBLANK(M21)</formula>
    </cfRule>
  </conditionalFormatting>
  <conditionalFormatting sqref="M26">
    <cfRule type="expression" dxfId="23" priority="5">
      <formula>CELL("защита",M26)</formula>
    </cfRule>
  </conditionalFormatting>
  <conditionalFormatting sqref="M26">
    <cfRule type="expression" dxfId="22" priority="6">
      <formula>ISBLANK(M26)</formula>
    </cfRule>
  </conditionalFormatting>
  <conditionalFormatting sqref="O27:P90 O21:P23 O25:P25 M24:P24">
    <cfRule type="expression" dxfId="21" priority="3">
      <formula>CELL("защита",M21)</formula>
    </cfRule>
  </conditionalFormatting>
  <conditionalFormatting sqref="O27:P90 O21:P23 O25:P25 M24:P24">
    <cfRule type="expression" dxfId="20" priority="4">
      <formula>ISBLANK(M21)</formula>
    </cfRule>
  </conditionalFormatting>
  <conditionalFormatting sqref="O26:P26">
    <cfRule type="expression" dxfId="19" priority="1">
      <formula>CELL("защита",O26)</formula>
    </cfRule>
  </conditionalFormatting>
  <conditionalFormatting sqref="O26:P26">
    <cfRule type="expression" dxfId="18" priority="2">
      <formula>ISBLANK(O26)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N8" zoomScale="70" zoomScaleNormal="70" zoomScaleSheetLayoutView="100" workbookViewId="0">
      <selection activeCell="U30" sqref="U30"/>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6"/>
      <c r="AP1" s="57"/>
    </row>
    <row r="2" spans="1:42" s="22"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9"/>
      <c r="AP12" s="79"/>
    </row>
    <row r="13" spans="1:42" s="22"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1"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1" customFormat="1" ht="82.15" customHeight="1" x14ac:dyDescent="0.25">
      <c r="A18" s="405"/>
      <c r="B18" s="403" t="s">
        <v>340</v>
      </c>
      <c r="C18" s="403" t="s">
        <v>339</v>
      </c>
      <c r="D18" s="396" t="s">
        <v>338</v>
      </c>
      <c r="E18" s="398"/>
      <c r="F18" s="403" t="s">
        <v>337</v>
      </c>
      <c r="G18" s="403" t="s">
        <v>336</v>
      </c>
      <c r="H18" s="390" t="s">
        <v>335</v>
      </c>
      <c r="I18" s="391"/>
      <c r="J18" s="392" t="s">
        <v>334</v>
      </c>
      <c r="K18" s="394" t="s">
        <v>333</v>
      </c>
      <c r="L18" s="395"/>
      <c r="M18" s="394" t="s">
        <v>341</v>
      </c>
      <c r="N18" s="395"/>
      <c r="O18" s="412" t="s">
        <v>342</v>
      </c>
      <c r="P18" s="392" t="s">
        <v>343</v>
      </c>
      <c r="Q18" s="394" t="s">
        <v>344</v>
      </c>
      <c r="R18" s="395"/>
      <c r="S18" s="403" t="s">
        <v>345</v>
      </c>
      <c r="T18" s="394" t="s">
        <v>346</v>
      </c>
      <c r="U18" s="395"/>
      <c r="V18" s="406" t="s">
        <v>347</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354</v>
      </c>
      <c r="AM18" s="401" t="s">
        <v>230</v>
      </c>
      <c r="AN18" s="403" t="s">
        <v>428</v>
      </c>
    </row>
    <row r="19" spans="1:40" s="81" customFormat="1" ht="86.25" x14ac:dyDescent="0.25">
      <c r="A19" s="404"/>
      <c r="B19" s="404"/>
      <c r="C19" s="404"/>
      <c r="D19" s="112" t="s">
        <v>225</v>
      </c>
      <c r="E19" s="112" t="s">
        <v>226</v>
      </c>
      <c r="F19" s="404"/>
      <c r="G19" s="404"/>
      <c r="H19" s="113" t="s">
        <v>217</v>
      </c>
      <c r="I19" s="113" t="s">
        <v>187</v>
      </c>
      <c r="J19" s="393"/>
      <c r="K19" s="114" t="s">
        <v>218</v>
      </c>
      <c r="L19" s="115" t="s">
        <v>187</v>
      </c>
      <c r="M19" s="111" t="s">
        <v>224</v>
      </c>
      <c r="N19" s="111" t="s">
        <v>556</v>
      </c>
      <c r="O19" s="413"/>
      <c r="P19" s="393"/>
      <c r="Q19" s="111" t="s">
        <v>224</v>
      </c>
      <c r="R19" s="111" t="s">
        <v>220</v>
      </c>
      <c r="S19" s="404"/>
      <c r="T19" s="111" t="s">
        <v>224</v>
      </c>
      <c r="U19" s="111" t="s">
        <v>220</v>
      </c>
      <c r="V19" s="116" t="s">
        <v>348</v>
      </c>
      <c r="W19" s="116" t="s">
        <v>349</v>
      </c>
      <c r="X19" s="116" t="s">
        <v>350</v>
      </c>
      <c r="Y19" s="404"/>
      <c r="Z19" s="404"/>
      <c r="AA19" s="111" t="s">
        <v>224</v>
      </c>
      <c r="AB19" s="111" t="s">
        <v>220</v>
      </c>
      <c r="AC19" s="404"/>
      <c r="AD19" s="404"/>
      <c r="AE19" s="404"/>
      <c r="AF19" s="117" t="s">
        <v>351</v>
      </c>
      <c r="AG19" s="112" t="s">
        <v>352</v>
      </c>
      <c r="AH19" s="404"/>
      <c r="AI19" s="404"/>
      <c r="AJ19" s="118" t="s">
        <v>348</v>
      </c>
      <c r="AK19" s="118" t="s">
        <v>353</v>
      </c>
      <c r="AL19" s="402"/>
      <c r="AM19" s="402"/>
      <c r="AN19" s="404"/>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'[3]4'!$M$50</f>
        <v>нд</v>
      </c>
      <c r="T21" s="208">
        <f>'[3]4'!$K$50</f>
        <v>4.7901360464268112</v>
      </c>
      <c r="U21" s="208">
        <f>'[3]1'!$U$50-T21</f>
        <v>0.95802720973212807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7" priority="40">
      <formula>CELL("защита",A1)</formula>
    </cfRule>
  </conditionalFormatting>
  <conditionalFormatting sqref="A22:AN1048576">
    <cfRule type="expression" dxfId="16" priority="41">
      <formula>ISBLANK(A22)</formula>
    </cfRule>
  </conditionalFormatting>
  <conditionalFormatting sqref="B21:D21">
    <cfRule type="expression" dxfId="15" priority="23">
      <formula>CELL("защита",B21)</formula>
    </cfRule>
  </conditionalFormatting>
  <conditionalFormatting sqref="B21:D21">
    <cfRule type="expression" dxfId="14" priority="24">
      <formula>ISBLANK(B21)</formula>
    </cfRule>
  </conditionalFormatting>
  <conditionalFormatting sqref="A21">
    <cfRule type="expression" dxfId="13" priority="19">
      <formula>CELL("защита",A21)</formula>
    </cfRule>
  </conditionalFormatting>
  <conditionalFormatting sqref="A21">
    <cfRule type="expression" dxfId="12" priority="20">
      <formula>ISBLANK(A21)</formula>
    </cfRule>
  </conditionalFormatting>
  <conditionalFormatting sqref="E21:J21 M21:AN21">
    <cfRule type="expression" dxfId="11" priority="17">
      <formula>CELL("защита",E21)</formula>
    </cfRule>
  </conditionalFormatting>
  <conditionalFormatting sqref="E21:J21 M21:AN21">
    <cfRule type="expression" dxfId="10" priority="18">
      <formula>ISBLANK(E21)</formula>
    </cfRule>
  </conditionalFormatting>
  <conditionalFormatting sqref="K21:L21">
    <cfRule type="expression" dxfId="9" priority="15">
      <formula>CELL("защита",K21)</formula>
    </cfRule>
  </conditionalFormatting>
  <conditionalFormatting sqref="K21:L21">
    <cfRule type="expression" dxfId="8"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4" t="s">
        <v>0</v>
      </c>
      <c r="B2" s="244"/>
      <c r="C2" s="244"/>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O_15.26.0296</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«Единый биллинг юридических лиц. Импортозамещенная конфигурация» в 2026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4.103431795974477</v>
      </c>
    </row>
    <row r="20" spans="1:3" s="23" customFormat="1" x14ac:dyDescent="0.25">
      <c r="A20" s="121">
        <v>2</v>
      </c>
      <c r="B20" s="122" t="s">
        <v>169</v>
      </c>
      <c r="C20" s="202" t="s">
        <v>437</v>
      </c>
    </row>
    <row r="21" spans="1:3" s="23" customFormat="1" ht="75" x14ac:dyDescent="0.25">
      <c r="A21" s="121">
        <v>3</v>
      </c>
      <c r="B21" s="122" t="s">
        <v>356</v>
      </c>
      <c r="C21" s="202" t="s">
        <v>591</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572</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562</v>
      </c>
      <c r="B52" s="10" t="s">
        <v>370</v>
      </c>
      <c r="C52" s="140" t="s">
        <v>437</v>
      </c>
    </row>
    <row r="53" spans="1:3" s="23" customFormat="1" ht="30" x14ac:dyDescent="0.25">
      <c r="A53" s="9" t="s">
        <v>563</v>
      </c>
      <c r="B53" s="10" t="s">
        <v>377</v>
      </c>
      <c r="C53" s="140" t="s">
        <v>437</v>
      </c>
    </row>
    <row r="54" spans="1:3" s="23" customFormat="1" x14ac:dyDescent="0.25">
      <c r="A54" s="9" t="s">
        <v>564</v>
      </c>
      <c r="B54" s="10" t="s">
        <v>362</v>
      </c>
      <c r="C54" s="140" t="s">
        <v>437</v>
      </c>
    </row>
    <row r="55" spans="1:3" s="23" customFormat="1" x14ac:dyDescent="0.25">
      <c r="A55" s="9" t="s">
        <v>565</v>
      </c>
      <c r="B55" s="10" t="s">
        <v>363</v>
      </c>
      <c r="C55" s="140" t="s">
        <v>437</v>
      </c>
    </row>
    <row r="56" spans="1:3" s="23" customFormat="1" x14ac:dyDescent="0.25">
      <c r="A56" s="9" t="s">
        <v>566</v>
      </c>
      <c r="B56" s="10" t="s">
        <v>364</v>
      </c>
      <c r="C56" s="140" t="s">
        <v>437</v>
      </c>
    </row>
    <row r="57" spans="1:3" s="23" customFormat="1" ht="30" x14ac:dyDescent="0.25">
      <c r="A57" s="9" t="s">
        <v>562</v>
      </c>
      <c r="B57" s="10" t="s">
        <v>370</v>
      </c>
      <c r="C57" s="140" t="s">
        <v>437</v>
      </c>
    </row>
    <row r="58" spans="1:3" s="23" customFormat="1" ht="30" x14ac:dyDescent="0.25">
      <c r="A58" s="9" t="s">
        <v>563</v>
      </c>
      <c r="B58" s="10" t="s">
        <v>377</v>
      </c>
      <c r="C58" s="140" t="s">
        <v>437</v>
      </c>
    </row>
    <row r="59" spans="1:3" s="23" customFormat="1" x14ac:dyDescent="0.25">
      <c r="A59" s="9" t="s">
        <v>564</v>
      </c>
      <c r="B59" s="10" t="s">
        <v>362</v>
      </c>
      <c r="C59" s="140" t="s">
        <v>437</v>
      </c>
    </row>
    <row r="60" spans="1:3" s="23" customFormat="1" x14ac:dyDescent="0.25">
      <c r="A60" s="9" t="s">
        <v>565</v>
      </c>
      <c r="B60" s="10" t="s">
        <v>363</v>
      </c>
      <c r="C60" s="140" t="s">
        <v>437</v>
      </c>
    </row>
    <row r="61" spans="1:3" s="23" customFormat="1" x14ac:dyDescent="0.25">
      <c r="A61" s="9" t="s">
        <v>566</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560</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0">
      <formula>CELL("защита",A1)</formula>
    </cfRule>
  </conditionalFormatting>
  <conditionalFormatting sqref="C19:C22">
    <cfRule type="expression" dxfId="6" priority="6">
      <formula>CELL("защита",C19)</formula>
    </cfRule>
  </conditionalFormatting>
  <conditionalFormatting sqref="C19:C22">
    <cfRule type="expression" dxfId="5" priority="7">
      <formula>ISBLANK(C19)</formula>
    </cfRule>
  </conditionalFormatting>
  <conditionalFormatting sqref="C23:C109">
    <cfRule type="expression" dxfId="4" priority="4">
      <formula>CELL("защита",C23)</formula>
    </cfRule>
  </conditionalFormatting>
  <conditionalFormatting sqref="C23:C109">
    <cfRule type="expression" dxfId="3" priority="5">
      <formula>ISBLANK(C23)</formula>
    </cfRule>
  </conditionalFormatting>
  <conditionalFormatting sqref="A57:B61">
    <cfRule type="expression" dxfId="2"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4" t="s">
        <v>407</v>
      </c>
      <c r="B2" s="244"/>
      <c r="C2" s="244"/>
      <c r="F2" s="56"/>
      <c r="G2" s="56"/>
      <c r="H2" s="57"/>
    </row>
    <row r="3" spans="1:22" s="55" customFormat="1" ht="18.75" x14ac:dyDescent="0.2">
      <c r="A3" s="245"/>
      <c r="B3" s="245"/>
      <c r="C3" s="245"/>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O_15.26.0296</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5"/>
      <c r="B12" s="245"/>
      <c r="C12" s="245"/>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9" t="s">
        <v>237</v>
      </c>
      <c r="B15" s="239"/>
      <c r="C15" s="239"/>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582</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583</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9" priority="6">
      <formula>ISBLANK(C19)</formula>
    </cfRule>
  </conditionalFormatting>
  <conditionalFormatting sqref="A1:XFD19 A22:XFD1048576 A20:B21 D20:XFD21">
    <cfRule type="expression" dxfId="98" priority="3">
      <formula>CELL("защита",A1)</formula>
    </cfRule>
  </conditionalFormatting>
  <conditionalFormatting sqref="C20:C21">
    <cfRule type="expression" dxfId="97" priority="2">
      <formula>ISBLANK(C20)</formula>
    </cfRule>
  </conditionalFormatting>
  <conditionalFormatting sqref="C20:C21">
    <cfRule type="expression" dxfId="96"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5" sqref="C25"/>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4" t="str">
        <f>'2'!A2:C2</f>
        <v>Паспорт инвестиционного проекта</v>
      </c>
      <c r="B2" s="244"/>
      <c r="C2" s="244"/>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0" t="s">
        <v>408</v>
      </c>
      <c r="B5" s="240"/>
      <c r="C5" s="240"/>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O_15.26.0296</v>
      </c>
      <c r="B7" s="258"/>
      <c r="C7" s="258"/>
      <c r="D7" s="52"/>
      <c r="E7" s="52"/>
      <c r="F7" s="52"/>
      <c r="G7" s="52"/>
      <c r="H7" s="51"/>
      <c r="I7" s="51"/>
      <c r="J7" s="51"/>
      <c r="K7" s="51"/>
      <c r="L7" s="51"/>
      <c r="M7" s="51"/>
      <c r="N7" s="51"/>
      <c r="O7" s="51"/>
      <c r="P7" s="51"/>
      <c r="Q7" s="51"/>
      <c r="R7" s="51"/>
      <c r="S7" s="51"/>
      <c r="T7" s="51"/>
      <c r="U7" s="51"/>
    </row>
    <row r="8" spans="1:21" s="153" customFormat="1" ht="18.75" x14ac:dyDescent="0.25">
      <c r="A8" s="240" t="s">
        <v>409</v>
      </c>
      <c r="B8" s="240"/>
      <c r="C8" s="240"/>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0" t="s">
        <v>410</v>
      </c>
      <c r="B11" s="240"/>
      <c r="C11" s="240"/>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561</v>
      </c>
      <c r="D19" s="64"/>
      <c r="E19" s="64"/>
      <c r="F19" s="64"/>
      <c r="G19" s="64"/>
      <c r="H19" s="65"/>
      <c r="I19" s="65"/>
      <c r="J19" s="65"/>
      <c r="K19" s="65"/>
      <c r="L19" s="65"/>
      <c r="M19" s="65"/>
      <c r="N19" s="65"/>
      <c r="O19" s="65"/>
      <c r="P19" s="65"/>
      <c r="Q19" s="65"/>
      <c r="R19" s="65"/>
      <c r="S19" s="158"/>
      <c r="T19" s="158"/>
      <c r="U19" s="158"/>
    </row>
    <row r="20" spans="1:21" s="157" customFormat="1" ht="36" customHeight="1" x14ac:dyDescent="0.25">
      <c r="A20" s="84">
        <v>2</v>
      </c>
      <c r="B20" s="92" t="s">
        <v>107</v>
      </c>
      <c r="C20" s="206" t="s">
        <v>589</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584</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228" t="s">
        <v>585</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558</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590</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567</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586</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569</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569</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569</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573</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5" priority="19">
      <formula>CELL("защита",A1)</formula>
    </cfRule>
  </conditionalFormatting>
  <conditionalFormatting sqref="C20:C23 C31:C39 C25:C29">
    <cfRule type="expression" dxfId="94" priority="8">
      <formula>ISBLANK(C20)</formula>
    </cfRule>
  </conditionalFormatting>
  <conditionalFormatting sqref="C20:C23 C31:C39 C25:C29">
    <cfRule type="expression" dxfId="93" priority="7">
      <formula>CELL("защита",C20)</formula>
    </cfRule>
  </conditionalFormatting>
  <conditionalFormatting sqref="C19">
    <cfRule type="expression" dxfId="92" priority="6">
      <formula>ISBLANK(C19)</formula>
    </cfRule>
  </conditionalFormatting>
  <conditionalFormatting sqref="C19">
    <cfRule type="expression" dxfId="91" priority="5">
      <formula>CELL("защита",C19)</formula>
    </cfRule>
  </conditionalFormatting>
  <conditionalFormatting sqref="C24">
    <cfRule type="expression" dxfId="90" priority="4">
      <formula>ISBLANK(C24)</formula>
    </cfRule>
  </conditionalFormatting>
  <conditionalFormatting sqref="C24">
    <cfRule type="expression" dxfId="89" priority="3">
      <formula>CELL("защита",C24)</formula>
    </cfRule>
  </conditionalFormatting>
  <conditionalFormatting sqref="C30">
    <cfRule type="expression" dxfId="88" priority="2">
      <formula>ISBLANK(C30)</formula>
    </cfRule>
  </conditionalFormatting>
  <conditionalFormatting sqref="C30">
    <cfRule type="expression" dxfId="87"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0" t="s">
        <v>408</v>
      </c>
      <c r="B5" s="240"/>
      <c r="C5" s="240"/>
      <c r="D5" s="240"/>
      <c r="E5" s="240"/>
      <c r="F5" s="240"/>
      <c r="G5" s="240"/>
      <c r="H5" s="240"/>
      <c r="I5" s="240"/>
      <c r="J5" s="240"/>
      <c r="K5" s="240"/>
      <c r="L5" s="240"/>
      <c r="M5" s="240"/>
      <c r="N5" s="240"/>
      <c r="O5" s="240"/>
      <c r="P5" s="240"/>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0" t="s">
        <v>409</v>
      </c>
      <c r="B8" s="240"/>
      <c r="C8" s="240"/>
      <c r="D8" s="240"/>
      <c r="E8" s="240"/>
      <c r="F8" s="240"/>
      <c r="G8" s="240"/>
      <c r="H8" s="240"/>
      <c r="I8" s="240"/>
      <c r="J8" s="240"/>
      <c r="K8" s="240"/>
      <c r="L8" s="240"/>
      <c r="M8" s="240"/>
      <c r="N8" s="240"/>
      <c r="O8" s="240"/>
      <c r="P8" s="240"/>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0" t="s">
        <v>410</v>
      </c>
      <c r="B11" s="240"/>
      <c r="C11" s="240"/>
      <c r="D11" s="240"/>
      <c r="E11" s="240"/>
      <c r="F11" s="240"/>
      <c r="G11" s="240"/>
      <c r="H11" s="240"/>
      <c r="I11" s="240"/>
      <c r="J11" s="240"/>
      <c r="K11" s="240"/>
      <c r="L11" s="240"/>
      <c r="M11" s="240"/>
      <c r="N11" s="240"/>
      <c r="O11" s="240"/>
      <c r="P11" s="240"/>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2"/>
      <c r="R19" s="62"/>
      <c r="S19" s="62"/>
      <c r="T19" s="62"/>
      <c r="U19" s="62"/>
      <c r="V19" s="62"/>
    </row>
    <row r="20" spans="1:25" s="61" customFormat="1" ht="117" customHeight="1" x14ac:dyDescent="0.2">
      <c r="A20" s="260"/>
      <c r="B20" s="96" t="s">
        <v>2</v>
      </c>
      <c r="C20" s="96" t="s">
        <v>1</v>
      </c>
      <c r="D20" s="266"/>
      <c r="E20" s="263"/>
      <c r="F20" s="260"/>
      <c r="G20" s="263"/>
      <c r="H20" s="260"/>
      <c r="I20" s="260"/>
      <c r="J20" s="260"/>
      <c r="K20" s="260"/>
      <c r="L20" s="260"/>
      <c r="M20" s="260"/>
      <c r="N20" s="82" t="s">
        <v>100</v>
      </c>
      <c r="O20" s="96" t="s">
        <v>101</v>
      </c>
      <c r="P20" s="267"/>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6" priority="1">
      <formula>CELL("защита",A1)</formula>
    </cfRule>
  </conditionalFormatting>
  <conditionalFormatting sqref="A22:P1048576">
    <cfRule type="expression" dxfId="8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row>
    <row r="3" spans="1:24"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5"/>
      <c r="B14" s="245"/>
      <c r="C14" s="245"/>
      <c r="D14" s="245"/>
      <c r="E14" s="245"/>
      <c r="F14" s="245"/>
      <c r="G14" s="245"/>
      <c r="H14" s="245"/>
      <c r="I14" s="245"/>
      <c r="J14" s="245"/>
      <c r="K14" s="245"/>
      <c r="L14" s="245"/>
      <c r="M14" s="245"/>
      <c r="N14" s="245"/>
      <c r="O14" s="245"/>
      <c r="P14" s="62"/>
      <c r="Q14" s="62"/>
      <c r="R14" s="62"/>
      <c r="S14" s="62"/>
      <c r="T14" s="62"/>
      <c r="U14" s="62"/>
    </row>
    <row r="15" spans="1:24" s="61"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2"/>
      <c r="Q19" s="62"/>
      <c r="R19" s="62"/>
      <c r="S19" s="62"/>
      <c r="T19" s="62"/>
      <c r="U19" s="62"/>
    </row>
    <row r="20" spans="1:24" s="61" customFormat="1" ht="137.25" customHeight="1" x14ac:dyDescent="0.2">
      <c r="A20" s="260"/>
      <c r="B20" s="96" t="s">
        <v>2</v>
      </c>
      <c r="C20" s="96" t="s">
        <v>1</v>
      </c>
      <c r="D20" s="266"/>
      <c r="E20" s="263"/>
      <c r="F20" s="260"/>
      <c r="G20" s="260"/>
      <c r="H20" s="260"/>
      <c r="I20" s="260"/>
      <c r="J20" s="260"/>
      <c r="K20" s="260"/>
      <c r="L20" s="260"/>
      <c r="M20" s="82" t="s">
        <v>131</v>
      </c>
      <c r="N20" s="96" t="s">
        <v>426</v>
      </c>
      <c r="O20" s="270"/>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4" priority="1">
      <formula>CELL("защита",A1)</formula>
    </cfRule>
  </conditionalFormatting>
  <conditionalFormatting sqref="A22:O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5" customFormat="1" ht="18.75" customHeight="1"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8" t="s">
        <v>272</v>
      </c>
      <c r="AG18" s="98" t="s">
        <v>273</v>
      </c>
      <c r="AH18" s="99" t="s">
        <v>88</v>
      </c>
      <c r="AI18" s="99" t="s">
        <v>29</v>
      </c>
      <c r="AJ18" s="100" t="s">
        <v>28</v>
      </c>
      <c r="AK18" s="277" t="s">
        <v>234</v>
      </c>
      <c r="AL18" s="291" t="s">
        <v>276</v>
      </c>
      <c r="AM18" s="291"/>
      <c r="AN18" s="290" t="s">
        <v>277</v>
      </c>
      <c r="AO18" s="290"/>
    </row>
    <row r="19" spans="1:135" ht="51.75" customHeight="1" x14ac:dyDescent="0.25">
      <c r="A19" s="276"/>
      <c r="B19" s="99" t="s">
        <v>274</v>
      </c>
      <c r="C19" s="99" t="s">
        <v>275</v>
      </c>
      <c r="D19" s="285"/>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9"/>
      <c r="AF19" s="99" t="s">
        <v>274</v>
      </c>
      <c r="AG19" s="99" t="s">
        <v>274</v>
      </c>
      <c r="AH19" s="99" t="s">
        <v>274</v>
      </c>
      <c r="AI19" s="99" t="s">
        <v>274</v>
      </c>
      <c r="AJ19" s="99" t="s">
        <v>274</v>
      </c>
      <c r="AK19" s="285"/>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2" priority="1">
      <formula>CELL("защита",A1)</formula>
    </cfRule>
  </conditionalFormatting>
  <conditionalFormatting sqref="A21:AO1048576">
    <cfRule type="expression" dxfId="8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5" customFormat="1" ht="18.75" customHeight="1"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9" t="s">
        <v>282</v>
      </c>
      <c r="AC18" s="99" t="s">
        <v>273</v>
      </c>
      <c r="AD18" s="99" t="s">
        <v>88</v>
      </c>
      <c r="AE18" s="99" t="s">
        <v>29</v>
      </c>
      <c r="AF18" s="99" t="s">
        <v>28</v>
      </c>
      <c r="AG18" s="277" t="s">
        <v>283</v>
      </c>
      <c r="AH18" s="291" t="s">
        <v>276</v>
      </c>
      <c r="AI18" s="291"/>
      <c r="AJ18" s="290" t="s">
        <v>277</v>
      </c>
      <c r="AK18" s="290"/>
    </row>
    <row r="19" spans="1:37" ht="60" customHeight="1" x14ac:dyDescent="0.25">
      <c r="A19" s="285"/>
      <c r="B19" s="103" t="s">
        <v>274</v>
      </c>
      <c r="C19" s="103" t="s">
        <v>275</v>
      </c>
      <c r="D19" s="103" t="s">
        <v>274</v>
      </c>
      <c r="E19" s="103" t="s">
        <v>275</v>
      </c>
      <c r="F19" s="285"/>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5"/>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80" priority="1">
      <formula>CELL("защита",A1)</formula>
    </cfRule>
  </conditionalFormatting>
  <conditionalFormatting sqref="A21:AK1048576">
    <cfRule type="expression" dxfId="7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5" customFormat="1" ht="18.75" customHeight="1"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427</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8" t="s">
        <v>272</v>
      </c>
      <c r="AE18" s="98" t="s">
        <v>273</v>
      </c>
      <c r="AF18" s="99" t="s">
        <v>88</v>
      </c>
      <c r="AG18" s="99" t="s">
        <v>29</v>
      </c>
      <c r="AH18" s="99" t="s">
        <v>28</v>
      </c>
      <c r="AI18" s="277" t="s">
        <v>283</v>
      </c>
      <c r="AJ18" s="291" t="s">
        <v>276</v>
      </c>
      <c r="AK18" s="291"/>
      <c r="AL18" s="290" t="s">
        <v>277</v>
      </c>
      <c r="AM18" s="290"/>
    </row>
    <row r="19" spans="1:127" ht="51.75" customHeight="1" x14ac:dyDescent="0.25">
      <c r="A19" s="276"/>
      <c r="B19" s="104" t="s">
        <v>274</v>
      </c>
      <c r="C19" s="104" t="s">
        <v>275</v>
      </c>
      <c r="D19" s="318"/>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9"/>
      <c r="Y19" s="104" t="s">
        <v>274</v>
      </c>
      <c r="Z19" s="104" t="s">
        <v>275</v>
      </c>
      <c r="AA19" s="104" t="s">
        <v>274</v>
      </c>
      <c r="AB19" s="104" t="s">
        <v>275</v>
      </c>
      <c r="AC19" s="299"/>
      <c r="AD19" s="98" t="s">
        <v>274</v>
      </c>
      <c r="AE19" s="98" t="s">
        <v>274</v>
      </c>
      <c r="AF19" s="104" t="s">
        <v>274</v>
      </c>
      <c r="AG19" s="104" t="s">
        <v>274</v>
      </c>
      <c r="AH19" s="104" t="s">
        <v>274</v>
      </c>
      <c r="AI19" s="285"/>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8" priority="1">
      <formula>CELL("защита",A1)</formula>
    </cfRule>
  </conditionalFormatting>
  <conditionalFormatting sqref="A21:AM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5" customFormat="1" ht="18.75" customHeight="1" x14ac:dyDescent="0.2">
      <c r="A7" s="258" t="str">
        <f>IF(ISBLANK('1'!C13),CONCATENATE("В разделе 1 формы заполните показатель"," '",'1'!B13,"' "),'1'!C13)</f>
        <v>O_15.26.0296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1"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8" t="s">
        <v>272</v>
      </c>
      <c r="AG18" s="98" t="s">
        <v>273</v>
      </c>
      <c r="AH18" s="99" t="s">
        <v>88</v>
      </c>
      <c r="AI18" s="99" t="s">
        <v>29</v>
      </c>
      <c r="AJ18" s="99" t="s">
        <v>28</v>
      </c>
      <c r="AK18" s="277" t="s">
        <v>283</v>
      </c>
      <c r="AL18" s="291" t="s">
        <v>276</v>
      </c>
      <c r="AM18" s="291"/>
      <c r="AN18" s="290" t="s">
        <v>277</v>
      </c>
      <c r="AO18" s="290"/>
    </row>
    <row r="19" spans="1:41" ht="60" customHeight="1" x14ac:dyDescent="0.25">
      <c r="A19" s="285"/>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9"/>
      <c r="AF19" s="103" t="s">
        <v>274</v>
      </c>
      <c r="AG19" s="108" t="s">
        <v>274</v>
      </c>
      <c r="AH19" s="103" t="s">
        <v>274</v>
      </c>
      <c r="AI19" s="103" t="s">
        <v>274</v>
      </c>
      <c r="AJ19" s="103" t="s">
        <v>274</v>
      </c>
      <c r="AK19" s="285"/>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6" priority="1">
      <formula>CELL("защита",A1)</formula>
    </cfRule>
  </conditionalFormatting>
  <conditionalFormatting sqref="A21:AO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2025-03-28T09:54:03Z</dcterms:modified>
</cp:coreProperties>
</file>